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DC8F" lockStructure="1"/>
  <bookViews>
    <workbookView xWindow="480" yWindow="120" windowWidth="14235" windowHeight="4680" tabRatio="202"/>
  </bookViews>
  <sheets>
    <sheet name="Grille" sheetId="1" r:id="rId1"/>
    <sheet name="Niveaux d'empoussièrement" sheetId="4" state="hidden" r:id="rId2"/>
  </sheets>
  <definedNames>
    <definedName name="_xlnm._FilterDatabase" localSheetId="0" hidden="1">Grille!$B$9:$C$105</definedName>
    <definedName name="_xlnm.Print_Titles" localSheetId="0">Grille!$9:$9</definedName>
    <definedName name="niveau">'Niveaux d''empoussièrement'!$1:$1048576</definedName>
    <definedName name="_xlnm.Print_Area" localSheetId="0">Grille!$A$1:$W$106</definedName>
  </definedNames>
  <calcPr calcId="145621"/>
</workbook>
</file>

<file path=xl/calcChain.xml><?xml version="1.0" encoding="utf-8"?>
<calcChain xmlns="http://schemas.openxmlformats.org/spreadsheetml/2006/main">
  <c r="R102" i="1" l="1"/>
  <c r="J102" i="1"/>
  <c r="I102" i="1"/>
  <c r="S102" i="1" l="1"/>
  <c r="T102" i="1" s="1"/>
  <c r="R41" i="1"/>
  <c r="E41" i="1" s="1"/>
  <c r="J41" i="1"/>
  <c r="I41" i="1"/>
  <c r="S41" i="1" l="1"/>
  <c r="T41" i="1" s="1"/>
  <c r="U41" i="1" s="1"/>
  <c r="R13" i="1" l="1"/>
  <c r="E13" i="1" s="1"/>
  <c r="J13" i="1"/>
  <c r="I13" i="1"/>
  <c r="R42" i="1"/>
  <c r="I42" i="1"/>
  <c r="S42" i="1" l="1"/>
  <c r="T42" i="1" s="1"/>
  <c r="S13" i="1"/>
  <c r="T13" i="1" s="1"/>
  <c r="U13" i="1" s="1"/>
  <c r="R40" i="1"/>
  <c r="E40" i="1" s="1"/>
  <c r="J40" i="1"/>
  <c r="I40" i="1"/>
  <c r="I37" i="1"/>
  <c r="J37" i="1"/>
  <c r="R37" i="1"/>
  <c r="E37" i="1" s="1"/>
  <c r="I38" i="1"/>
  <c r="J38" i="1"/>
  <c r="R38" i="1"/>
  <c r="E38" i="1" s="1"/>
  <c r="I39" i="1"/>
  <c r="J39" i="1"/>
  <c r="R39" i="1"/>
  <c r="E39" i="1" s="1"/>
  <c r="R43" i="1"/>
  <c r="J43" i="1"/>
  <c r="I43" i="1"/>
  <c r="S43" i="1" l="1"/>
  <c r="T43" i="1" s="1"/>
  <c r="S39" i="1"/>
  <c r="T39" i="1" s="1"/>
  <c r="S40" i="1"/>
  <c r="T40" i="1" s="1"/>
  <c r="S38" i="1"/>
  <c r="R26" i="1"/>
  <c r="E26" i="1" s="1"/>
  <c r="J26" i="1"/>
  <c r="I26" i="1"/>
  <c r="R25" i="1"/>
  <c r="E25" i="1" s="1"/>
  <c r="J25" i="1"/>
  <c r="I25" i="1"/>
  <c r="R27" i="1"/>
  <c r="E27" i="1" s="1"/>
  <c r="J27" i="1"/>
  <c r="I27" i="1"/>
  <c r="R50" i="1"/>
  <c r="E50" i="1" s="1"/>
  <c r="J50" i="1"/>
  <c r="I50" i="1"/>
  <c r="R49" i="1"/>
  <c r="E49" i="1" s="1"/>
  <c r="J49" i="1"/>
  <c r="I49" i="1"/>
  <c r="R48" i="1"/>
  <c r="E48" i="1" s="1"/>
  <c r="J48" i="1"/>
  <c r="I48" i="1"/>
  <c r="R47" i="1"/>
  <c r="E47" i="1" s="1"/>
  <c r="J47" i="1"/>
  <c r="I47" i="1"/>
  <c r="R51" i="1"/>
  <c r="E51" i="1" s="1"/>
  <c r="J51" i="1"/>
  <c r="I51" i="1"/>
  <c r="I52" i="1"/>
  <c r="J52" i="1"/>
  <c r="R52" i="1"/>
  <c r="E52" i="1" s="1"/>
  <c r="R46" i="1"/>
  <c r="E46" i="1" s="1"/>
  <c r="J46" i="1"/>
  <c r="I46" i="1"/>
  <c r="R45" i="1"/>
  <c r="E45" i="1" s="1"/>
  <c r="J45" i="1"/>
  <c r="I45" i="1"/>
  <c r="N58" i="1"/>
  <c r="N59" i="1"/>
  <c r="E59" i="1" s="1"/>
  <c r="N60" i="1"/>
  <c r="E60" i="1" s="1"/>
  <c r="N61" i="1"/>
  <c r="E61" i="1" s="1"/>
  <c r="N62" i="1"/>
  <c r="E62" i="1" s="1"/>
  <c r="N63" i="1"/>
  <c r="E63" i="1" s="1"/>
  <c r="N64" i="1"/>
  <c r="E64" i="1" s="1"/>
  <c r="N57" i="1"/>
  <c r="R84" i="1"/>
  <c r="E84" i="1" s="1"/>
  <c r="J84" i="1"/>
  <c r="I84" i="1"/>
  <c r="R85" i="1"/>
  <c r="E85" i="1" s="1"/>
  <c r="J85" i="1"/>
  <c r="I85" i="1"/>
  <c r="R83" i="1"/>
  <c r="E83" i="1" s="1"/>
  <c r="J83" i="1"/>
  <c r="I83" i="1"/>
  <c r="R82" i="1"/>
  <c r="E82" i="1" s="1"/>
  <c r="J82" i="1"/>
  <c r="I82" i="1"/>
  <c r="R89" i="1"/>
  <c r="E89" i="1" s="1"/>
  <c r="J89" i="1"/>
  <c r="I89" i="1"/>
  <c r="I104" i="1"/>
  <c r="R104" i="1"/>
  <c r="E104" i="1" s="1"/>
  <c r="J104" i="1"/>
  <c r="I105" i="1"/>
  <c r="J105" i="1"/>
  <c r="S105" i="1" s="1"/>
  <c r="T105" i="1" s="1"/>
  <c r="U105" i="1" s="1"/>
  <c r="R105" i="1"/>
  <c r="E105" i="1" s="1"/>
  <c r="R94" i="1"/>
  <c r="E94" i="1" s="1"/>
  <c r="J94" i="1"/>
  <c r="I94" i="1"/>
  <c r="S47" i="1" l="1"/>
  <c r="T47" i="1" s="1"/>
  <c r="U47" i="1" s="1"/>
  <c r="S48" i="1"/>
  <c r="T48" i="1" s="1"/>
  <c r="U48" i="1" s="1"/>
  <c r="S50" i="1"/>
  <c r="T50" i="1" s="1"/>
  <c r="U50" i="1" s="1"/>
  <c r="S27" i="1"/>
  <c r="T27" i="1" s="1"/>
  <c r="S26" i="1"/>
  <c r="T26" i="1" s="1"/>
  <c r="S37" i="1"/>
  <c r="S25" i="1"/>
  <c r="T25" i="1" s="1"/>
  <c r="T38" i="1"/>
  <c r="S46" i="1"/>
  <c r="S45" i="1"/>
  <c r="S51" i="1"/>
  <c r="S49" i="1"/>
  <c r="S52" i="1"/>
  <c r="T52" i="1" s="1"/>
  <c r="S89" i="1"/>
  <c r="T89" i="1" s="1"/>
  <c r="U89" i="1" s="1"/>
  <c r="S83" i="1"/>
  <c r="T83" i="1" s="1"/>
  <c r="U83" i="1" s="1"/>
  <c r="S84" i="1"/>
  <c r="T84" i="1" s="1"/>
  <c r="U84" i="1" s="1"/>
  <c r="S85" i="1"/>
  <c r="T85" i="1" s="1"/>
  <c r="U85" i="1" s="1"/>
  <c r="S104" i="1"/>
  <c r="T104" i="1" s="1"/>
  <c r="S94" i="1"/>
  <c r="R103" i="1"/>
  <c r="E103" i="1" s="1"/>
  <c r="J103" i="1"/>
  <c r="I103" i="1"/>
  <c r="R75" i="1"/>
  <c r="E75" i="1" s="1"/>
  <c r="J75" i="1"/>
  <c r="I75" i="1"/>
  <c r="R76" i="1"/>
  <c r="E76" i="1" s="1"/>
  <c r="J76" i="1"/>
  <c r="I76" i="1"/>
  <c r="I79" i="1"/>
  <c r="I72" i="1"/>
  <c r="R80" i="1"/>
  <c r="E80" i="1" s="1"/>
  <c r="J80" i="1"/>
  <c r="I80" i="1"/>
  <c r="R78" i="1"/>
  <c r="E78" i="1" s="1"/>
  <c r="J78" i="1"/>
  <c r="I78" i="1"/>
  <c r="R79" i="1"/>
  <c r="E79" i="1" s="1"/>
  <c r="J79" i="1"/>
  <c r="R81" i="1"/>
  <c r="E81" i="1" s="1"/>
  <c r="J81" i="1"/>
  <c r="I81" i="1"/>
  <c r="R66" i="1"/>
  <c r="E66" i="1" s="1"/>
  <c r="J66" i="1"/>
  <c r="I66" i="1"/>
  <c r="T24" i="1" l="1"/>
  <c r="T37" i="1"/>
  <c r="U37" i="1" s="1"/>
  <c r="S24" i="1"/>
  <c r="U52" i="1"/>
  <c r="T45" i="1"/>
  <c r="U45" i="1" s="1"/>
  <c r="T49" i="1"/>
  <c r="T51" i="1"/>
  <c r="U51" i="1" s="1"/>
  <c r="S76" i="1"/>
  <c r="T76" i="1" s="1"/>
  <c r="U76" i="1" s="1"/>
  <c r="S103" i="1"/>
  <c r="T103" i="1" s="1"/>
  <c r="S75" i="1"/>
  <c r="S79" i="1"/>
  <c r="T79" i="1" s="1"/>
  <c r="U79" i="1" s="1"/>
  <c r="S80" i="1"/>
  <c r="S81" i="1"/>
  <c r="S78" i="1"/>
  <c r="S66" i="1"/>
  <c r="T66" i="1" s="1"/>
  <c r="R65" i="1"/>
  <c r="E65" i="1" s="1"/>
  <c r="R71" i="1"/>
  <c r="E71" i="1" s="1"/>
  <c r="J71" i="1"/>
  <c r="I71" i="1"/>
  <c r="R70" i="1"/>
  <c r="E70" i="1" s="1"/>
  <c r="J70" i="1"/>
  <c r="I70" i="1"/>
  <c r="R69" i="1"/>
  <c r="E69" i="1" s="1"/>
  <c r="J69" i="1"/>
  <c r="I69" i="1"/>
  <c r="R68" i="1"/>
  <c r="E68" i="1" s="1"/>
  <c r="J68" i="1"/>
  <c r="I68" i="1"/>
  <c r="R72" i="1"/>
  <c r="E72" i="1" s="1"/>
  <c r="J72" i="1"/>
  <c r="R67" i="1"/>
  <c r="E67" i="1" s="1"/>
  <c r="J67" i="1"/>
  <c r="I67" i="1"/>
  <c r="I73" i="1"/>
  <c r="J73" i="1"/>
  <c r="R73" i="1"/>
  <c r="E73" i="1" s="1"/>
  <c r="U24" i="1" l="1"/>
  <c r="U49" i="1"/>
  <c r="T46" i="1"/>
  <c r="T75" i="1"/>
  <c r="T74" i="1" s="1"/>
  <c r="S74" i="1"/>
  <c r="S77" i="1"/>
  <c r="T81" i="1"/>
  <c r="U81" i="1" s="1"/>
  <c r="T80" i="1"/>
  <c r="U80" i="1" s="1"/>
  <c r="T78" i="1"/>
  <c r="S67" i="1"/>
  <c r="T67" i="1" s="1"/>
  <c r="U67" i="1" s="1"/>
  <c r="S72" i="1"/>
  <c r="S68" i="1"/>
  <c r="T68" i="1" s="1"/>
  <c r="U68" i="1" s="1"/>
  <c r="S69" i="1"/>
  <c r="T69" i="1" s="1"/>
  <c r="U69" i="1" s="1"/>
  <c r="S71" i="1"/>
  <c r="S73" i="1"/>
  <c r="T73" i="1" s="1"/>
  <c r="U73" i="1" s="1"/>
  <c r="R55" i="1"/>
  <c r="E55" i="1" s="1"/>
  <c r="J55" i="1"/>
  <c r="I55" i="1"/>
  <c r="U75" i="1" l="1"/>
  <c r="T77" i="1"/>
  <c r="U77" i="1" s="1"/>
  <c r="U78" i="1"/>
  <c r="T72" i="1"/>
  <c r="U72" i="1" s="1"/>
  <c r="T71" i="1"/>
  <c r="U71" i="1" s="1"/>
  <c r="S70" i="1"/>
  <c r="S65" i="1" s="1"/>
  <c r="S55" i="1"/>
  <c r="T55" i="1" s="1"/>
  <c r="U55" i="1" s="1"/>
  <c r="J63" i="1"/>
  <c r="J60" i="1"/>
  <c r="J61" i="1"/>
  <c r="J62" i="1"/>
  <c r="J64" i="1"/>
  <c r="J58" i="1"/>
  <c r="U58" i="1" s="1"/>
  <c r="R63" i="1"/>
  <c r="I63" i="1"/>
  <c r="R62" i="1"/>
  <c r="I62" i="1"/>
  <c r="R61" i="1"/>
  <c r="I61" i="1"/>
  <c r="R60" i="1"/>
  <c r="I60" i="1"/>
  <c r="R59" i="1"/>
  <c r="J59" i="1"/>
  <c r="I59" i="1"/>
  <c r="R57" i="1"/>
  <c r="E57" i="1" s="1"/>
  <c r="J57" i="1"/>
  <c r="I57" i="1"/>
  <c r="R58" i="1"/>
  <c r="E58" i="1" s="1"/>
  <c r="I58" i="1"/>
  <c r="R54" i="1"/>
  <c r="E54" i="1" s="1"/>
  <c r="J54" i="1"/>
  <c r="I54" i="1"/>
  <c r="R56" i="1"/>
  <c r="E56" i="1" s="1"/>
  <c r="J56" i="1"/>
  <c r="I56" i="1"/>
  <c r="R64" i="1"/>
  <c r="I64" i="1"/>
  <c r="I95" i="1"/>
  <c r="T70" i="1" l="1"/>
  <c r="S61" i="1"/>
  <c r="S60" i="1"/>
  <c r="S59" i="1"/>
  <c r="S62" i="1"/>
  <c r="S56" i="1"/>
  <c r="T56" i="1" s="1"/>
  <c r="U56" i="1" s="1"/>
  <c r="S54" i="1"/>
  <c r="T54" i="1" s="1"/>
  <c r="U54" i="1" s="1"/>
  <c r="S64" i="1"/>
  <c r="U64" i="1" s="1"/>
  <c r="S58" i="1"/>
  <c r="S63" i="1"/>
  <c r="U63" i="1" s="1"/>
  <c r="U70" i="1" l="1"/>
  <c r="T65" i="1"/>
  <c r="U65" i="1" s="1"/>
  <c r="T63" i="1"/>
  <c r="T61" i="1"/>
  <c r="U61" i="1" s="1"/>
  <c r="T62" i="1"/>
  <c r="U62" i="1" s="1"/>
  <c r="T59" i="1"/>
  <c r="U59" i="1" s="1"/>
  <c r="T60" i="1"/>
  <c r="U60" i="1" s="1"/>
  <c r="T64" i="1"/>
  <c r="T58" i="1"/>
  <c r="S57" i="1"/>
  <c r="T57" i="1" l="1"/>
  <c r="U57" i="1" s="1"/>
  <c r="I12" i="1"/>
  <c r="I14" i="1"/>
  <c r="I15" i="1"/>
  <c r="I16" i="1"/>
  <c r="I17" i="1"/>
  <c r="I18" i="1"/>
  <c r="I19" i="1"/>
  <c r="I20" i="1"/>
  <c r="I21" i="1"/>
  <c r="I23" i="1"/>
  <c r="I24" i="1"/>
  <c r="I28" i="1"/>
  <c r="I29" i="1"/>
  <c r="I30" i="1"/>
  <c r="I31" i="1"/>
  <c r="I32" i="1"/>
  <c r="I34" i="1"/>
  <c r="I35" i="1"/>
  <c r="I36" i="1"/>
  <c r="I44" i="1"/>
  <c r="I53" i="1"/>
  <c r="I65" i="1"/>
  <c r="I74" i="1"/>
  <c r="I77" i="1"/>
  <c r="I86" i="1"/>
  <c r="I87" i="1"/>
  <c r="I88" i="1"/>
  <c r="I90" i="1"/>
  <c r="I91" i="1"/>
  <c r="I92" i="1"/>
  <c r="I93" i="1"/>
  <c r="I97" i="1"/>
  <c r="I98" i="1"/>
  <c r="I99" i="1"/>
  <c r="I100" i="1"/>
  <c r="I11" i="1"/>
  <c r="R91" i="1"/>
  <c r="R92" i="1"/>
  <c r="R93" i="1"/>
  <c r="R95" i="1"/>
  <c r="R97" i="1"/>
  <c r="E97" i="1" s="1"/>
  <c r="R98" i="1"/>
  <c r="R99" i="1"/>
  <c r="R100" i="1"/>
  <c r="R12" i="1"/>
  <c r="R14" i="1"/>
  <c r="R15" i="1"/>
  <c r="R16" i="1"/>
  <c r="R17" i="1"/>
  <c r="R18" i="1"/>
  <c r="R19" i="1"/>
  <c r="R20" i="1"/>
  <c r="R21" i="1"/>
  <c r="R23" i="1"/>
  <c r="R24" i="1"/>
  <c r="E24" i="1" s="1"/>
  <c r="R28" i="1"/>
  <c r="R29" i="1"/>
  <c r="R30" i="1"/>
  <c r="R31" i="1"/>
  <c r="R32" i="1"/>
  <c r="R34" i="1"/>
  <c r="R35" i="1"/>
  <c r="R36" i="1"/>
  <c r="R44" i="1"/>
  <c r="E44" i="1" s="1"/>
  <c r="R53" i="1"/>
  <c r="E53" i="1" s="1"/>
  <c r="R74" i="1"/>
  <c r="E74" i="1" s="1"/>
  <c r="R77" i="1"/>
  <c r="E77" i="1" s="1"/>
  <c r="R86" i="1"/>
  <c r="R87" i="1"/>
  <c r="R88" i="1"/>
  <c r="R90" i="1"/>
  <c r="R11" i="1"/>
  <c r="E87" i="1" l="1"/>
  <c r="J12" i="1"/>
  <c r="J14" i="1"/>
  <c r="J15" i="1"/>
  <c r="J16" i="1"/>
  <c r="J17" i="1"/>
  <c r="J18" i="1"/>
  <c r="J19" i="1"/>
  <c r="J20" i="1"/>
  <c r="J21" i="1"/>
  <c r="J23" i="1"/>
  <c r="J24" i="1"/>
  <c r="J28" i="1"/>
  <c r="J29" i="1"/>
  <c r="J30" i="1"/>
  <c r="J31" i="1"/>
  <c r="J32" i="1"/>
  <c r="J34" i="1"/>
  <c r="J35" i="1"/>
  <c r="J36" i="1"/>
  <c r="J44" i="1"/>
  <c r="J53" i="1"/>
  <c r="J65" i="1"/>
  <c r="J74" i="1"/>
  <c r="J77" i="1"/>
  <c r="J86" i="1"/>
  <c r="J87" i="1"/>
  <c r="J88" i="1"/>
  <c r="J90" i="1"/>
  <c r="J91" i="1"/>
  <c r="J92" i="1"/>
  <c r="J93" i="1"/>
  <c r="J95" i="1"/>
  <c r="J97" i="1"/>
  <c r="J98" i="1"/>
  <c r="J99" i="1"/>
  <c r="J100" i="1"/>
  <c r="J11" i="1"/>
  <c r="A3" i="4" l="1"/>
  <c r="A4" i="4" s="1"/>
  <c r="D3" i="4"/>
  <c r="D4" i="4"/>
  <c r="D2" i="4"/>
  <c r="S12" i="1" l="1"/>
  <c r="T12" i="1" s="1"/>
  <c r="S16" i="1"/>
  <c r="T16" i="1" s="1"/>
  <c r="U16" i="1" s="1"/>
  <c r="S17" i="1"/>
  <c r="T17" i="1" s="1"/>
  <c r="S20" i="1"/>
  <c r="T20" i="1" s="1"/>
  <c r="S21" i="1"/>
  <c r="T21" i="1" s="1"/>
  <c r="S28" i="1"/>
  <c r="T28" i="1" s="1"/>
  <c r="S29" i="1"/>
  <c r="T29" i="1" s="1"/>
  <c r="S32" i="1"/>
  <c r="T32" i="1" s="1"/>
  <c r="S34" i="1"/>
  <c r="T34" i="1" s="1"/>
  <c r="S44" i="1"/>
  <c r="T44" i="1" s="1"/>
  <c r="U74" i="1"/>
  <c r="S90" i="1"/>
  <c r="T90" i="1" s="1"/>
  <c r="S91" i="1"/>
  <c r="T91" i="1" s="1"/>
  <c r="U91" i="1" s="1"/>
  <c r="S95" i="1"/>
  <c r="T94" i="1" s="1"/>
  <c r="S98" i="1"/>
  <c r="T98" i="1" s="1"/>
  <c r="S100" i="1"/>
  <c r="T100" i="1" s="1"/>
  <c r="S14" i="1"/>
  <c r="T14" i="1" s="1"/>
  <c r="U14" i="1" s="1"/>
  <c r="S15" i="1"/>
  <c r="T15" i="1" s="1"/>
  <c r="S18" i="1"/>
  <c r="T18" i="1" s="1"/>
  <c r="S19" i="1"/>
  <c r="T19" i="1" s="1"/>
  <c r="S23" i="1"/>
  <c r="T23" i="1" s="1"/>
  <c r="S30" i="1"/>
  <c r="T30" i="1" s="1"/>
  <c r="S31" i="1"/>
  <c r="T31" i="1" s="1"/>
  <c r="S35" i="1"/>
  <c r="T35" i="1" s="1"/>
  <c r="S36" i="1"/>
  <c r="T36" i="1" s="1"/>
  <c r="U36" i="1" s="1"/>
  <c r="S53" i="1"/>
  <c r="T53" i="1" s="1"/>
  <c r="S86" i="1"/>
  <c r="S88" i="1"/>
  <c r="S92" i="1"/>
  <c r="T92" i="1" s="1"/>
  <c r="S93" i="1"/>
  <c r="T93" i="1" s="1"/>
  <c r="S97" i="1"/>
  <c r="S99" i="1"/>
  <c r="T99" i="1" s="1"/>
  <c r="E91" i="1"/>
  <c r="E86" i="1"/>
  <c r="E17" i="1"/>
  <c r="T88" i="1" l="1"/>
  <c r="T87" i="1" s="1"/>
  <c r="S87" i="1"/>
  <c r="T86" i="1"/>
  <c r="S82" i="1"/>
  <c r="T97" i="1"/>
  <c r="T95" i="1"/>
  <c r="U94" i="1"/>
  <c r="E36" i="1"/>
  <c r="E95" i="1"/>
  <c r="E93" i="1"/>
  <c r="U93" i="1"/>
  <c r="S11" i="1"/>
  <c r="T11" i="1" s="1"/>
  <c r="U32" i="1"/>
  <c r="U28" i="1"/>
  <c r="U31" i="1"/>
  <c r="U100" i="1"/>
  <c r="U99" i="1"/>
  <c r="U98" i="1"/>
  <c r="U92" i="1"/>
  <c r="U35" i="1"/>
  <c r="U30" i="1"/>
  <c r="U23" i="1"/>
  <c r="U34" i="1"/>
  <c r="U29" i="1"/>
  <c r="E20" i="1"/>
  <c r="E14" i="1"/>
  <c r="E35" i="1"/>
  <c r="E30" i="1"/>
  <c r="E18" i="1"/>
  <c r="E15" i="1"/>
  <c r="E100" i="1"/>
  <c r="E29" i="1"/>
  <c r="E99" i="1"/>
  <c r="E34" i="1"/>
  <c r="E19" i="1"/>
  <c r="E31" i="1"/>
  <c r="E12" i="1"/>
  <c r="E11" i="1"/>
  <c r="E32" i="1"/>
  <c r="E28" i="1"/>
  <c r="E23" i="1"/>
  <c r="E21" i="1"/>
  <c r="E16" i="1"/>
  <c r="E98" i="1"/>
  <c r="E92" i="1"/>
  <c r="E88" i="1"/>
  <c r="U88" i="1" l="1"/>
  <c r="U97" i="1"/>
  <c r="U86" i="1"/>
  <c r="T82" i="1"/>
  <c r="U106" i="1" s="1"/>
  <c r="U11" i="1"/>
  <c r="U82" i="1" l="1"/>
</calcChain>
</file>

<file path=xl/comments1.xml><?xml version="1.0" encoding="utf-8"?>
<comments xmlns="http://schemas.openxmlformats.org/spreadsheetml/2006/main">
  <authors>
    <author>F3291</author>
  </authors>
  <commentList>
    <comment ref="A9" authorId="0">
      <text>
        <r>
          <rPr>
            <sz val="9"/>
            <color indexed="81"/>
            <rFont val="Tahoma"/>
            <family val="2"/>
          </rPr>
          <t xml:space="preserve">Les textes cités ci-dessous sont issus du Code du Travail hormis ceux qui ont une mention (CSP : pour Code de la Santé Publque…)
</t>
        </r>
      </text>
    </comment>
    <comment ref="B9" authorId="0">
      <text>
        <r>
          <rPr>
            <sz val="9"/>
            <color indexed="81"/>
            <rFont val="Tahoma"/>
            <family val="2"/>
          </rPr>
          <t xml:space="preserve">La cellule est "noircie" quand le point est précisé dans les obligations d'élaboration du PDRE issues de l'Art. R.4412-133 et/ou à vérifier. Elle peut être "grisée" quand on a la possiblité de la mettre en œuvre sans l'obligation réglementaire.  </t>
        </r>
      </text>
    </comment>
    <comment ref="U9" authorId="0">
      <text>
        <r>
          <rPr>
            <sz val="9"/>
            <color indexed="81"/>
            <rFont val="Tahoma"/>
            <family val="2"/>
          </rPr>
          <t xml:space="preserve">V : vérifié
AV : à vérifier
</t>
        </r>
      </text>
    </comment>
  </commentList>
</comments>
</file>

<file path=xl/sharedStrings.xml><?xml version="1.0" encoding="utf-8"?>
<sst xmlns="http://schemas.openxmlformats.org/spreadsheetml/2006/main" count="210" uniqueCount="183">
  <si>
    <t>Observations</t>
  </si>
  <si>
    <t>Précisions</t>
  </si>
  <si>
    <t>Quantités d'amiante manipulées</t>
  </si>
  <si>
    <t>MOA</t>
  </si>
  <si>
    <t>Nombre de travailleurs impliqués et désignation des postes de travail</t>
  </si>
  <si>
    <t>Non</t>
  </si>
  <si>
    <t>R.4412-133 (1)</t>
  </si>
  <si>
    <t>R. 4412-133 (3)</t>
  </si>
  <si>
    <t>R. 4412-133 (2)</t>
  </si>
  <si>
    <t>R. 4412-133 (6)</t>
  </si>
  <si>
    <t>Textes</t>
  </si>
  <si>
    <t>R. 4412-129</t>
  </si>
  <si>
    <t>R. 4412-118, 119 et 133 (13)</t>
  </si>
  <si>
    <t>Formation :</t>
  </si>
  <si>
    <t>Signalement et innacessibilité du chantier</t>
  </si>
  <si>
    <t>-</t>
  </si>
  <si>
    <t>Désignation</t>
  </si>
  <si>
    <t>Durée de chaque vacation (≤2h30)</t>
  </si>
  <si>
    <t>Durée maximale quotidienne des vacations (≤ 6h00)</t>
  </si>
  <si>
    <t>Matériau</t>
  </si>
  <si>
    <t>Technique</t>
  </si>
  <si>
    <t>Niveau 1
(E ≤ 100 F/L)</t>
  </si>
  <si>
    <t>Niv. 2 
(100 ≤ E ≤ 6 000 F/L)</t>
  </si>
  <si>
    <t>Niv. 3 
(6 000 ≤ E ≤ 25 000 F/L)</t>
  </si>
  <si>
    <t>Matériau // Technique</t>
  </si>
  <si>
    <t>Niveau</t>
  </si>
  <si>
    <t>NC</t>
  </si>
  <si>
    <t>Oui</t>
  </si>
  <si>
    <t>C</t>
  </si>
  <si>
    <t>oui</t>
  </si>
  <si>
    <t>valeur</t>
  </si>
  <si>
    <t>L'entreprise doit préciser si l'opération correspond à un retrait partiel, complet, un encapsulage, un préalable à démollition</t>
  </si>
  <si>
    <t>1) Point 0
2) Mesures environnementales :
  -zone d'approche, 
  -zone de récupération, 
  -en des points du bâtiment...
  -à proximité des extracteurs (rejet)...
  -en limite de périmètre...travaux extérieur
3) Restitution</t>
  </si>
  <si>
    <t>Certification de l'entreprise</t>
  </si>
  <si>
    <t>R.4412-108, 133 (9) 
Arrêté du 08 avril 2013</t>
  </si>
  <si>
    <t>R.4412-121 à 123 et 133 (12)</t>
  </si>
  <si>
    <t>Notices de postes</t>
  </si>
  <si>
    <t>R. 4412-133 (16)</t>
  </si>
  <si>
    <t>RENSEIGNEMENTS GENERAUX</t>
  </si>
  <si>
    <t>RENSEIGNEMENTS SUR LES TRAVAILLEURS</t>
  </si>
  <si>
    <t>RENSEIGNEMENTS AUTRES</t>
  </si>
  <si>
    <t>RENSEIGNEMENTS SUR L'EVALUATION</t>
  </si>
  <si>
    <t>R.4412-111, 133 (9) 
Arrêté du 07 mars 2013</t>
  </si>
  <si>
    <t>R.4412-133 (10) 
Arrêté du 08 avril 2013</t>
  </si>
  <si>
    <t>R.4412-133 (11) 
R.4412-108 et suiv.
Arrêté du 08 avril 2013</t>
  </si>
  <si>
    <t>Type d'appareils de protection respiratoire :</t>
  </si>
  <si>
    <t>Adduction d'air (débit &gt; 300 l/min…)</t>
  </si>
  <si>
    <t>Préciser les caractéristiques du MCA à traiter (quantités mais aussi dimensions, volumes)</t>
  </si>
  <si>
    <t>Vêtement de protection ventilé</t>
  </si>
  <si>
    <t>Un processus correspond au tryptique : 
   - matériau amianté concerné 
   - technique de retrait ou d'encapsulage
   - moyens de protection collective</t>
  </si>
  <si>
    <t>Isolement de la zone de travail (séparation physique…)</t>
  </si>
  <si>
    <t>Calfeutrement de la zone de travail (neutralisation et obturation des dispositfs de ventilation, des ouvertures…)</t>
  </si>
  <si>
    <t>Dispositif de protection (film de propreté : résistant et étanche )</t>
  </si>
  <si>
    <t>Dispositif de protection doublé (film de propreté : résistant et étanche )</t>
  </si>
  <si>
    <t>Présence d'un vestiaire d'approche</t>
  </si>
  <si>
    <t>Présence d'une zone de récupération</t>
  </si>
  <si>
    <t>Présence d'une zone de décontamination à la sortie de la zone avec a minima un aspirateur H13, un système d'aspersion, une douche d'hygiène (Une UMD trois compartiments peut permettre à l'entreprise de répondre à cette exigence)</t>
  </si>
  <si>
    <r>
      <t>Vérifier que ce dernier a suivi la formation "</t>
    </r>
    <r>
      <rPr>
        <sz val="10"/>
        <color indexed="8"/>
        <rFont val="Verdana"/>
        <family val="2"/>
      </rPr>
      <t>encadrement technique</t>
    </r>
    <r>
      <rPr>
        <sz val="10"/>
        <color theme="1"/>
        <rFont val="Verdana"/>
        <family val="2"/>
      </rPr>
      <t>"</t>
    </r>
  </si>
  <si>
    <r>
      <t>FFP3 jetable (</t>
    </r>
    <r>
      <rPr>
        <i/>
        <u/>
        <sz val="10"/>
        <color rgb="FFFF0000"/>
        <rFont val="Verdana"/>
        <family val="2"/>
      </rPr>
      <t>toléré uniquement en Sous-section 4 et moins de 15 minutes</t>
    </r>
    <r>
      <rPr>
        <sz val="10"/>
        <color theme="1"/>
        <rFont val="Verdana"/>
        <family val="2"/>
      </rPr>
      <t>)</t>
    </r>
  </si>
  <si>
    <t>R. 4412-112 et 133 (3)</t>
  </si>
  <si>
    <t>R. 4412-133 (18) et 135</t>
  </si>
  <si>
    <r>
      <t>Procédure de gestion des déchets… :</t>
    </r>
    <r>
      <rPr>
        <sz val="10"/>
        <color theme="3" tint="-0.499984740745262"/>
        <rFont val="Verdana"/>
        <family val="2"/>
      </rPr>
      <t xml:space="preserve">
</t>
    </r>
  </si>
  <si>
    <t>Conditionnement, manutention,</t>
  </si>
  <si>
    <t>Stockage innaccessible aux tiers</t>
  </si>
  <si>
    <t>Ramassage et évacuation au fur et à mesure</t>
  </si>
  <si>
    <t>Transport, élimination</t>
  </si>
  <si>
    <t>Moyens de décontamination adaptés à la nature des travaux 
(aspiration THE, aspersion…)</t>
  </si>
  <si>
    <t>Zone d'approche</t>
  </si>
  <si>
    <t>Zone de récupération</t>
  </si>
  <si>
    <t>En des points du bâtiments</t>
  </si>
  <si>
    <t>A proximité des extracteurs (rejet)…</t>
  </si>
  <si>
    <t>En limite de périmètre du site des travaux pour les travaux effectués en extérieur</t>
  </si>
  <si>
    <t xml:space="preserve">R.4412-98, 100 à 106, 126 et 133 (7 et 8) </t>
  </si>
  <si>
    <t>Le rédacteur du PDRE a suivi la formation encadrement technique</t>
  </si>
  <si>
    <t>Nom du rédacteur du PDRE</t>
  </si>
  <si>
    <t>Respect du délai d'un mois entre l'envoi du plan de retrait et le démarrage des travaux</t>
  </si>
  <si>
    <t>Avis du médecin et du CHSCT sur le Plan de Retrait et d'Encapsulage (PDRE)</t>
  </si>
  <si>
    <t>RENSEIGNEMENTS SUR L'OPERATION</t>
  </si>
  <si>
    <t>Lieu (Adresse exacte de l'opération)</t>
  </si>
  <si>
    <t>Processus mis en œuvre</t>
  </si>
  <si>
    <t>Numéro du processus</t>
  </si>
  <si>
    <t xml:space="preserve">Date de l'opération </t>
  </si>
  <si>
    <t>Précisé dans le PDRE</t>
  </si>
  <si>
    <t>Non précisé</t>
  </si>
  <si>
    <t>V/AV</t>
  </si>
  <si>
    <t>Lieu de l'opération</t>
  </si>
  <si>
    <t>Le délai dérogatoire est de huit jours (ex. : situation d'urgence liée à un sinistre)</t>
  </si>
  <si>
    <t xml:space="preserve">L'avis a priori n'est plus obligatoire mais l'entreprise doit communiquer les PDRE une fois par trismestre. Il est tenu à disposition sur le lieu des opérations pour consultation. </t>
  </si>
  <si>
    <t>R.4412-136 et 137</t>
  </si>
  <si>
    <t>Arrêté du 23 février 2012 (Art. 2 5°)</t>
  </si>
  <si>
    <t xml:space="preserve">L’entreprise doit justifier de sa capacité à réaliser les travaux prévus par l'obtention de la certification. </t>
  </si>
  <si>
    <t>Coordonnées du responsable de l'opération 
(téléphone portable pour joindre le responsable)</t>
  </si>
  <si>
    <t>Localisation de la zone à traiter :</t>
  </si>
  <si>
    <t>Joindre schémas, plans, croquis, photos pour illustrer la zone de travail et les matériaux contenant de l'amiante (MCA) à traiter</t>
  </si>
  <si>
    <t>Opération réalisée à l'intérieur d'un immeuble, d'une installation industrielle…</t>
  </si>
  <si>
    <t>Autres (cas particulier)</t>
  </si>
  <si>
    <r>
      <t xml:space="preserve">Description de l'environnement où les travaux sont réalisés </t>
    </r>
    <r>
      <rPr>
        <sz val="10"/>
        <color theme="3" tint="-0.499984740745262"/>
        <rFont val="Verdana"/>
        <family val="2"/>
      </rPr>
      <t>(ex.: magasin dans une galerie commerciale, signalement et inaccessibilité du chantier…)</t>
    </r>
  </si>
  <si>
    <t>Date de commencement de l'opération</t>
  </si>
  <si>
    <t>Durée probable de l'opération</t>
  </si>
  <si>
    <t>Si la date est modifiée, l'entreprise doit en informer le service prévention de la Carsat et l'inspection du travail</t>
  </si>
  <si>
    <t>R. 4412-133 (5 et 17) 
D.4154-1</t>
  </si>
  <si>
    <t>Descriptif des opérations (retrait, encapsulage, démollition...)</t>
  </si>
  <si>
    <t>R. 4412-133</t>
  </si>
  <si>
    <t>Programme de mesure d'empoussièrement du ou des processus mis en œuvre :</t>
  </si>
  <si>
    <t>Est-ce une phase d'évaluation du processus (chantier test) ?</t>
  </si>
  <si>
    <t>Est-ce une opération réalisée hors programme (chantier test ou phase de validation) ?</t>
  </si>
  <si>
    <t>Mesures environnementales :</t>
  </si>
  <si>
    <r>
      <t xml:space="preserve">Modalités des contrôles d'empoussièrement :
</t>
    </r>
    <r>
      <rPr>
        <sz val="10"/>
        <color theme="3" tint="-0.499984740745262"/>
        <rFont val="Verdana"/>
        <family val="2"/>
      </rPr>
      <t>Recours à un organisme accrédité pour les mesures réglementaires</t>
    </r>
  </si>
  <si>
    <t>R.4412-126 à 128, 140 133 (8) 
Art. R1334-25 du CSP 
R.4412-103 et 140</t>
  </si>
  <si>
    <t>Restitution</t>
  </si>
  <si>
    <t>Caractéristiques des équipements de protection individuelle (EPI) adaptés au niveau d'empoussièrement :</t>
  </si>
  <si>
    <t>Vêtement de protection à usage unique avec capuche de type 5</t>
  </si>
  <si>
    <t>Gants étanches et décontaminables / adaptés à l'opération</t>
  </si>
  <si>
    <t>Bottes décontaminables ou sur-chaussures à usage unique</t>
  </si>
  <si>
    <t>Demi masque ou masque complet avec filtres P3</t>
  </si>
  <si>
    <t>TM2P avec filtres P3</t>
  </si>
  <si>
    <t>TH3P avec filtres P3</t>
  </si>
  <si>
    <t>TM3P (débit &gt; 160 /min) avec filtres P3</t>
  </si>
  <si>
    <t>Les surfaces, les structures et les équipements sont décontaminables</t>
  </si>
  <si>
    <t>Caractéristiques des équipements de protection collective (EPC) adaptés au niveau d'empoussièrement :</t>
  </si>
  <si>
    <t>Film de propreté sur les surfaces, les structures et les équipements non décontaminables et susceptibles d'être pollués</t>
  </si>
  <si>
    <r>
      <t xml:space="preserve">Fenêtre de visualisation aménagée dans le confinement
</t>
    </r>
    <r>
      <rPr>
        <i/>
        <sz val="10"/>
        <color theme="1"/>
        <rFont val="Verdana"/>
        <family val="2"/>
      </rPr>
      <t>Sauf impossibilité technique justifiée dans le PDRE</t>
    </r>
  </si>
  <si>
    <r>
      <t xml:space="preserve">Fonction du niveau d'empoussièrement attendu :
- </t>
    </r>
    <r>
      <rPr>
        <b/>
        <sz val="10"/>
        <color rgb="FF00B050"/>
        <rFont val="Verdana"/>
        <family val="2"/>
      </rPr>
      <t>Niveau 1</t>
    </r>
    <r>
      <rPr>
        <sz val="10"/>
        <color theme="1"/>
        <rFont val="Verdana"/>
        <family val="2"/>
      </rPr>
      <t xml:space="preserve"> : film de propreté sur surfaces non décontaminables pour chantiers en milieu intérieur
- </t>
    </r>
    <r>
      <rPr>
        <b/>
        <sz val="10"/>
        <color rgb="FFFFC000"/>
        <rFont val="Verdana"/>
        <family val="2"/>
      </rPr>
      <t>Niveau 2</t>
    </r>
    <r>
      <rPr>
        <sz val="10"/>
        <color theme="1"/>
        <rFont val="Verdana"/>
        <family val="2"/>
      </rPr>
      <t xml:space="preserve"> : Dispositif de protection simple + fenêtre visualisation + extracteurs (dont 1 secours mini.) + 6 renouvellements d'air/heure, dépression &gt; 10 Pa controlée pendant le chantier+W65
- </t>
    </r>
    <r>
      <rPr>
        <b/>
        <sz val="10"/>
        <color rgb="FFFF0000"/>
        <rFont val="Verdana"/>
        <family val="2"/>
      </rPr>
      <t>Niveau 3</t>
    </r>
    <r>
      <rPr>
        <sz val="10"/>
        <color theme="1"/>
        <rFont val="Verdana"/>
        <family val="2"/>
      </rPr>
      <t xml:space="preserve"> : Dispositif de protection double + fenêtre visualisation + extracteurs (dont 1 secours mini.) + 10 renouvellements d'air/heure, dépression &gt; 10 Pa controlée pendant le chantier
A vérifier : 
  - si adduction d'air, l'air fourni doit être conforme à la norme NF EN 12021 et vérifié
  - Modalités de vérification des extracteurs + aspirateurs THE (au moins tous les 12 mois)</t>
    </r>
  </si>
  <si>
    <t>Equipements utilisés pour l'évacuation des déchets :</t>
  </si>
  <si>
    <t>La durée doit intégrer le temps d'habillage et de décontamination</t>
  </si>
  <si>
    <t>Prise en compte des conditions climatiques (courbe de MEYER INRS)</t>
  </si>
  <si>
    <t xml:space="preserve">Cf. : www.inrs.fr </t>
  </si>
  <si>
    <t>R.4412-97 et 133 (14)
R.1334-15 à 19,29-4 à 6 du CSP</t>
  </si>
  <si>
    <t>CSP : code de la santé publique</t>
  </si>
  <si>
    <t>R. 4412-112</t>
  </si>
  <si>
    <t>R. 4412-39, 116 et 133 (15)</t>
  </si>
  <si>
    <t>Régles d'hygiène, consignes d'emploi des EPC, des EPI par poste de travail</t>
  </si>
  <si>
    <t>Bilan aéraulique prévisionnel pour les travaux sous confinement</t>
  </si>
  <si>
    <r>
      <t xml:space="preserve">Liste récapitulative des travailleurs susceptibles d'être affectés annexée au PDRE avec d'indiquée :
</t>
    </r>
    <r>
      <rPr>
        <sz val="10"/>
        <rFont val="Verdana"/>
        <family val="2"/>
      </rPr>
      <t>Date de validité des attestations de compétence (Arr. 23/02/2012).
La formation doit être réalisée par un organisme de formation certifié.</t>
    </r>
  </si>
  <si>
    <t>R. 4412-117, 133 (17) et 141 et R 4624-22 et 28
Arrêté du 23 février 2012</t>
  </si>
  <si>
    <t>Date de suivi individuel renforcé (visite médicale)</t>
  </si>
  <si>
    <t>Noms des SST (sauveteurs secouristes du travail) + date de validité de leur formation</t>
  </si>
  <si>
    <t>Les travaux indiqués correspondent à une démolition :</t>
  </si>
  <si>
    <t xml:space="preserve">Dans le cas d'une démolition, le PDRE prévoit le retrait préalable de l'amiante et des articles en contenant sauf lorsque celui-ci causerait un plus grand risque pour les travailleurs que si l'amiante ou les matériaux en contenant étaient restés sur place. </t>
  </si>
  <si>
    <t>Les modalités de retrait de l'amiante sont indiqués dans le PDRE</t>
  </si>
  <si>
    <t>Rapports de mesurage des évaluations des niveaux d'empoussièrements joints au PDRE</t>
  </si>
  <si>
    <t>Le nombre de travailleurs doit être en adéquation avec le chantier et formé par un organisme de formation certifié (OFC) (cf § Renseignements salariés et liste des salariés en annexe du PDRE). Vérifier le respect de l'interdiction de l'emploi de CDD, de TI.</t>
  </si>
  <si>
    <t>Vérifier si le choix de la méthode correspond à la moins émissive :
1) Abattage des poussières
2) Aspiration des poussières à la source
3) Sédimentation continue des fibres en suspension dans l'air
4) …</t>
  </si>
  <si>
    <r>
      <t xml:space="preserve">Est-ce une phase de validation du processus ?
</t>
    </r>
    <r>
      <rPr>
        <i/>
        <sz val="10"/>
        <color theme="1"/>
        <rFont val="Verdana"/>
        <family val="2"/>
      </rPr>
      <t>3 chantiers de validation sur 12 mois : vérifier les dates des chantiers de validation</t>
    </r>
  </si>
  <si>
    <t xml:space="preserve">
Type d'EPI selon le niveau d'empoussièrement :</t>
  </si>
  <si>
    <t>Date de l'utilisation</t>
  </si>
  <si>
    <t>Nom et coordonnées du médecin du travail, de l'inspection du travail…</t>
  </si>
  <si>
    <t>Nom du Maitre d'ouvrage (et coordonnées)</t>
  </si>
  <si>
    <t>Nom du Coordonnateur SPS (et coordonnées)</t>
  </si>
  <si>
    <t>Nom Maître d'œuvre (et coordonnées)</t>
  </si>
  <si>
    <t>Nom de l'entreprise et coordonnées</t>
  </si>
  <si>
    <t>Opération réalisée en milieu extérieur</t>
  </si>
  <si>
    <r>
      <t xml:space="preserve">Eléments explicatifs sur les modalités de contrôle de la VLEP (8h)
</t>
    </r>
    <r>
      <rPr>
        <i/>
        <sz val="10"/>
        <rFont val="Verdana"/>
        <family val="2"/>
      </rPr>
      <t>(ex. : Note technique INRS NT°231 de juin 2013, outil méthodologique CARSAT et DIRECCTE des Pays de la Loire)</t>
    </r>
  </si>
  <si>
    <t xml:space="preserve">Protection de la séparation physique, des structures, des équipements non décontaminables </t>
  </si>
  <si>
    <t>Organisation du travail adaptée</t>
  </si>
  <si>
    <r>
      <t xml:space="preserve">Dossier Technique amiante, rapports de repérage avant démolition, avant travaux ou tout document équivalent
</t>
    </r>
    <r>
      <rPr>
        <sz val="10"/>
        <color theme="3" tint="-0.499984740745262"/>
        <rFont val="Verdana"/>
        <family val="2"/>
      </rPr>
      <t>Vérifier si le rapport de repérage est adapté à l'opération et complet (ex. : pré-rapport de repérage).</t>
    </r>
  </si>
  <si>
    <t xml:space="preserve">L’employeur doit prendre toutes mesures pour rendre inaccessible les lieux de l'opération et mettre en œuvre une signalétique indiquant :
 - le niveau d’empoussièrement estimé 
 - les EPI obligatoires
</t>
  </si>
  <si>
    <t>Cf. : outils méthodologiques Carsat et Direccte des Pays de la Loire</t>
  </si>
  <si>
    <r>
      <t xml:space="preserve">Travaux ne nécessitant pas d'être réalisés sous confinement
</t>
    </r>
    <r>
      <rPr>
        <i/>
        <sz val="10"/>
        <color theme="1"/>
        <rFont val="Verdana"/>
        <family val="2"/>
      </rPr>
      <t>(NB : le bilan aéraulique pour l'UMD est obligatoire)</t>
    </r>
  </si>
  <si>
    <t>Le retrait de l'amiante avant démolition présente un grand risque pour les travailleurs (ex. : risque d'effondrement). Il faudra le préciser dans le PDRE.</t>
  </si>
  <si>
    <t>NOMBRE DE POINTS A VERIFIER VOIRE A MODIFIER :</t>
  </si>
  <si>
    <t>Nom de l'utilisateur</t>
  </si>
  <si>
    <t>Référence du PDRE</t>
  </si>
  <si>
    <t>Nom de l'entreprise</t>
  </si>
  <si>
    <t>Empoussierement</t>
  </si>
  <si>
    <t>R. 4412-133 (4), 137 et 138</t>
  </si>
  <si>
    <r>
      <t xml:space="preserve">Descriptif du processus mis en œuvre correctement qualifié :
   </t>
    </r>
    <r>
      <rPr>
        <b/>
        <sz val="10"/>
        <color theme="2" tint="-0.749992370372631"/>
        <rFont val="Verdana"/>
        <family val="2"/>
      </rPr>
      <t>Matériau
   Technique et mode opératoire
   Moyens de protection collective</t>
    </r>
    <r>
      <rPr>
        <b/>
        <sz val="10"/>
        <color theme="3" tint="-0.499984740745262"/>
        <rFont val="Verdana"/>
        <family val="2"/>
      </rPr>
      <t xml:space="preserve">
</t>
    </r>
    <r>
      <rPr>
        <sz val="10"/>
        <color theme="3" tint="-0.499984740745262"/>
        <rFont val="Verdana"/>
        <family val="2"/>
      </rPr>
      <t>Les 3 éléments pour chaque processus doivent être clairement identifiés</t>
    </r>
  </si>
  <si>
    <t>Les moyens mis en œuvre sont adaptés pour éviter la dispersion de fibres. 
(indiquer les modalités mises en œuvre lors de la phase préparatoire)</t>
  </si>
  <si>
    <t>R.4412-99,108,109 et 111</t>
  </si>
  <si>
    <r>
      <t xml:space="preserve">Présence d'une zone avec au moins 3 compartiments dont 2 douches assurant successivement la décontamination et la douche d'hygiène (taux de renouvellement du volume de la douche est </t>
    </r>
    <r>
      <rPr>
        <i/>
        <sz val="10"/>
        <color theme="1"/>
        <rFont val="Verdana"/>
        <family val="2"/>
      </rPr>
      <t>a minima</t>
    </r>
    <r>
      <rPr>
        <sz val="10"/>
        <color theme="1"/>
        <rFont val="Verdana"/>
        <family val="2"/>
      </rPr>
      <t xml:space="preserve"> de deux fois son volume par minute)</t>
    </r>
  </si>
  <si>
    <t>Contrôle de l'état initial de l'empoussièrement</t>
  </si>
  <si>
    <r>
      <t xml:space="preserve">Procédure de décontamination des personnes :
</t>
    </r>
    <r>
      <rPr>
        <sz val="10"/>
        <color theme="3" tint="-0.499984740745262"/>
        <rFont val="Verdana"/>
        <family val="2"/>
      </rPr>
      <t xml:space="preserve">(voire des équipements si la configuration du chantier ne permet pas d'avoir une installation de décontamination dédiée : cf. § </t>
    </r>
    <r>
      <rPr>
        <b/>
        <sz val="10"/>
        <color theme="3" tint="-0.499984740745262"/>
        <rFont val="Verdana"/>
        <family val="2"/>
      </rPr>
      <t>Equipements utilisés pour l'évacuation des déchets</t>
    </r>
    <r>
      <rPr>
        <sz val="10"/>
        <color theme="3" tint="-0.499984740745262"/>
        <rFont val="Verdana"/>
        <family val="2"/>
      </rPr>
      <t xml:space="preserve">) </t>
    </r>
  </si>
  <si>
    <t xml:space="preserve">La vitesse moyenne de l'air est de 0,5 m/s sur toute la section
</t>
  </si>
  <si>
    <r>
      <t xml:space="preserve">Présence d'une installation de décontamination éclairée, compartimentée et avec douche.
</t>
    </r>
    <r>
      <rPr>
        <i/>
        <sz val="10"/>
        <color theme="1"/>
        <rFont val="Verdana"/>
        <family val="2"/>
      </rPr>
      <t>Sauf si la configuration du chantier ne le permet pas (</t>
    </r>
    <r>
      <rPr>
        <b/>
        <i/>
        <sz val="10"/>
        <color theme="1"/>
        <rFont val="Verdana"/>
        <family val="2"/>
      </rPr>
      <t>à justifier dans le PDRE</t>
    </r>
    <r>
      <rPr>
        <i/>
        <sz val="10"/>
        <color theme="1"/>
        <rFont val="Verdana"/>
        <family val="2"/>
      </rPr>
      <t>).</t>
    </r>
  </si>
  <si>
    <r>
      <t xml:space="preserve">Evaluation du niveau d'empoussièrement du processus utilisé : </t>
    </r>
    <r>
      <rPr>
        <b/>
        <sz val="10"/>
        <color rgb="FF92D050"/>
        <rFont val="Verdana"/>
        <family val="2"/>
      </rPr>
      <t>1</t>
    </r>
    <r>
      <rPr>
        <sz val="10"/>
        <color theme="1"/>
        <rFont val="Verdana"/>
        <family val="2"/>
      </rPr>
      <t xml:space="preserve">, </t>
    </r>
    <r>
      <rPr>
        <b/>
        <sz val="10"/>
        <color rgb="FFFFC000"/>
        <rFont val="Verdana"/>
        <family val="2"/>
      </rPr>
      <t>2</t>
    </r>
    <r>
      <rPr>
        <sz val="10"/>
        <color theme="1"/>
        <rFont val="Verdana"/>
        <family val="2"/>
      </rPr>
      <t xml:space="preserve"> ou </t>
    </r>
    <r>
      <rPr>
        <b/>
        <sz val="10"/>
        <color rgb="FFFF0000"/>
        <rFont val="Verdana"/>
        <family val="2"/>
      </rPr>
      <t xml:space="preserve">3
</t>
    </r>
    <r>
      <rPr>
        <i/>
        <sz val="10"/>
        <rFont val="Verdana"/>
        <family val="2"/>
      </rPr>
      <t>Rappel : niveau déterminé par un chantier test. Si le chantier concerné = chantier test, le niveau d'empoussièrement doit faire référence à SCOLA (ou toute base de données fiable). Il faudra préciser dans le PDRE la source ayant servie à l'estimation de l'empoussièrement.
Rq : En l'absence de source fiable, l'entreprise ne poura pas se mettre par défaut directement en niveau 1 sans le justifier.</t>
    </r>
  </si>
  <si>
    <t>OUTIL METHODOLOGIQUE D'AIDE A L'ELABORATION DES PLANS DE DEMOLITION, DE RETRAIT OU D'ENCAPSULAGE (PDRE) *</t>
  </si>
  <si>
    <t>Consignation des réseaux (électriques, gaz…)</t>
  </si>
  <si>
    <t>R. 4544-1 et suiv.
R. 4534-1 et suiv.</t>
  </si>
  <si>
    <t xml:space="preserve">Pour plus de renseignements, se reporter notamment aux ED6109 et ED6164 disponibles sur www.inrs.fr </t>
  </si>
  <si>
    <t xml:space="preserve">L'entreprise doit préciser à quelle phase du programme ce processus se situe :
    - chantier test 
    - phase de validation
      (3 chantiers de validation sur 12 mois glissants. A défaut, l'entreprise doit le justifier dans le PDRE).
Pour plus de renseignements, se reporter notamment aux ED6071 et ED6072 disponibles sur www.inrs.fr </t>
  </si>
  <si>
    <t xml:space="preserve">Pour plus de renseignements, se reporter notamment à l'ED6065 disponible sur www.inrs.fr </t>
  </si>
  <si>
    <t xml:space="preserve">Pour plus de renseignements, se reporter notamment à l'ED6028 disponible sur www.inrs.fr </t>
  </si>
  <si>
    <t>Cet outil a été réalisé avec la collaboration du Ministère du travail, de l'INRS et dans le cadre du PRST3 action 1.9 amiante de la région des Pays de la Loire.  Il s'appuie notamment sur le guide de prévention INRS ED 6091 "Travaux de retrait ou d'encapsulage de matériaux contenant de l'amiante" et a pour objet de vérifer l'ensemble des élèments que doit contenir un PDRE (Cocher et renseigner uniquement les cellules grisées).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</si>
</sst>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3" x14ac:knownFonts="1">
    <font>
      <sz val="10"/>
      <color theme="1"/>
      <name val="Verdana"/>
      <family val="2"/>
    </font>
    <font>
      <sz val="10"/>
      <name val="Verdana"/>
      <family val="2"/>
    </font>
    <font>
      <b/>
      <sz val="10"/>
      <name val="Verdana"/>
      <family val="2"/>
    </font>
    <font>
      <b/>
      <sz val="8"/>
      <name val="Verdana"/>
      <family val="2"/>
    </font>
    <font>
      <sz val="10"/>
      <color indexed="8"/>
      <name val="Verdana"/>
      <family val="2"/>
    </font>
    <font>
      <b/>
      <sz val="10"/>
      <color theme="1"/>
      <name val="Verdana"/>
      <family val="2"/>
    </font>
    <font>
      <sz val="8"/>
      <color theme="1"/>
      <name val="Verdana"/>
      <family val="2"/>
    </font>
    <font>
      <b/>
      <sz val="10"/>
      <color theme="3" tint="-0.499984740745262"/>
      <name val="Verdana"/>
      <family val="2"/>
    </font>
    <font>
      <sz val="12"/>
      <color theme="1"/>
      <name val="Verdana"/>
      <family val="2"/>
    </font>
    <font>
      <b/>
      <sz val="9"/>
      <color theme="1"/>
      <name val="Verdana"/>
      <family val="2"/>
    </font>
    <font>
      <sz val="9"/>
      <color theme="1"/>
      <name val="Verdana"/>
      <family val="2"/>
    </font>
    <font>
      <b/>
      <sz val="8"/>
      <color theme="1"/>
      <name val="Verdana"/>
      <family val="2"/>
    </font>
    <font>
      <b/>
      <sz val="20"/>
      <color theme="3"/>
      <name val="Verdana"/>
      <family val="2"/>
    </font>
    <font>
      <sz val="14"/>
      <color rgb="FFFF0000"/>
      <name val="Verdana"/>
      <family val="2"/>
    </font>
    <font>
      <b/>
      <sz val="12"/>
      <color theme="1"/>
      <name val="Verdana"/>
      <family val="2"/>
    </font>
    <font>
      <b/>
      <sz val="10"/>
      <color rgb="FF00B050"/>
      <name val="Verdana"/>
      <family val="2"/>
    </font>
    <font>
      <b/>
      <sz val="10"/>
      <color rgb="FFFFC000"/>
      <name val="Verdana"/>
      <family val="2"/>
    </font>
    <font>
      <b/>
      <sz val="10"/>
      <color rgb="FFFF0000"/>
      <name val="Verdana"/>
      <family val="2"/>
    </font>
    <font>
      <sz val="7"/>
      <color theme="1"/>
      <name val="Verdana"/>
      <family val="2"/>
    </font>
    <font>
      <sz val="7"/>
      <color theme="3" tint="-0.499984740745262"/>
      <name val="Verdana"/>
      <family val="2"/>
    </font>
    <font>
      <i/>
      <sz val="10"/>
      <color theme="1"/>
      <name val="Verdana"/>
      <family val="2"/>
    </font>
    <font>
      <b/>
      <sz val="14"/>
      <color theme="0"/>
      <name val="Verdana"/>
      <family val="2"/>
    </font>
    <font>
      <sz val="10"/>
      <color theme="3" tint="-0.499984740745262"/>
      <name val="Verdana"/>
      <family val="2"/>
    </font>
    <font>
      <sz val="10"/>
      <color theme="0" tint="-0.14999847407452621"/>
      <name val="Verdana"/>
      <family val="2"/>
    </font>
    <font>
      <sz val="9"/>
      <color indexed="81"/>
      <name val="Tahoma"/>
      <family val="2"/>
    </font>
    <font>
      <i/>
      <u/>
      <sz val="10"/>
      <color rgb="FFFF0000"/>
      <name val="Verdana"/>
      <family val="2"/>
    </font>
    <font>
      <sz val="12"/>
      <color theme="0" tint="-0.14999847407452621"/>
      <name val="Verdana"/>
      <family val="2"/>
    </font>
    <font>
      <b/>
      <sz val="10"/>
      <color theme="2" tint="-0.749992370372631"/>
      <name val="Verdana"/>
      <family val="2"/>
    </font>
    <font>
      <b/>
      <sz val="10"/>
      <color rgb="FF92D050"/>
      <name val="Verdana"/>
      <family val="2"/>
    </font>
    <font>
      <i/>
      <sz val="10"/>
      <name val="Verdana"/>
      <family val="2"/>
    </font>
    <font>
      <b/>
      <i/>
      <sz val="10"/>
      <color theme="1"/>
      <name val="Verdana"/>
      <family val="2"/>
    </font>
    <font>
      <b/>
      <sz val="11"/>
      <color theme="0"/>
      <name val="Verdana"/>
      <family val="2"/>
    </font>
    <font>
      <sz val="11"/>
      <color theme="1"/>
      <name val="Verdana"/>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3"/>
        <bgColor indexed="64"/>
      </patternFill>
    </fill>
    <fill>
      <patternFill patternType="solid">
        <fgColor theme="0" tint="-0.14999847407452621"/>
        <bgColor indexed="64"/>
      </patternFill>
    </fill>
  </fills>
  <borders count="153">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theme="2" tint="-9.9948118533890809E-2"/>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
      <left style="thin">
        <color indexed="64"/>
      </left>
      <right/>
      <top style="thin">
        <color indexed="64"/>
      </top>
      <bottom style="thin">
        <color theme="2" tint="-9.9948118533890809E-2"/>
      </bottom>
      <diagonal/>
    </border>
    <border>
      <left style="thin">
        <color indexed="64"/>
      </left>
      <right style="medium">
        <color indexed="64"/>
      </right>
      <top style="thin">
        <color indexed="64"/>
      </top>
      <bottom style="thin">
        <color theme="2" tint="-9.9948118533890809E-2"/>
      </bottom>
      <diagonal/>
    </border>
    <border>
      <left style="medium">
        <color indexed="64"/>
      </left>
      <right style="thin">
        <color indexed="64"/>
      </right>
      <top style="thin">
        <color theme="2" tint="-9.9948118533890809E-2"/>
      </top>
      <bottom style="thin">
        <color theme="2" tint="-9.9948118533890809E-2"/>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bottom style="thin">
        <color theme="2" tint="-9.9948118533890809E-2"/>
      </bottom>
      <diagonal/>
    </border>
    <border>
      <left style="medium">
        <color indexed="64"/>
      </left>
      <right style="thin">
        <color indexed="64"/>
      </right>
      <top style="thin">
        <color theme="0" tint="-0.24994659260841701"/>
      </top>
      <bottom/>
      <diagonal/>
    </border>
    <border>
      <left style="medium">
        <color indexed="64"/>
      </left>
      <right style="thin">
        <color indexed="64"/>
      </right>
      <top style="thin">
        <color theme="2" tint="-9.9948118533890809E-2"/>
      </top>
      <bottom/>
      <diagonal/>
    </border>
    <border>
      <left style="medium">
        <color indexed="64"/>
      </left>
      <right style="thin">
        <color indexed="64"/>
      </right>
      <top/>
      <bottom style="medium">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double">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indexed="64"/>
      </right>
      <top style="thin">
        <color theme="0" tint="-0.34998626667073579"/>
      </top>
      <bottom style="thin">
        <color theme="0" tint="-0.24994659260841701"/>
      </bottom>
      <diagonal/>
    </border>
    <border>
      <left style="medium">
        <color indexed="64"/>
      </left>
      <right style="thin">
        <color indexed="64"/>
      </right>
      <top style="medium">
        <color indexed="64"/>
      </top>
      <bottom style="thin">
        <color theme="1"/>
      </bottom>
      <diagonal/>
    </border>
    <border>
      <left style="thin">
        <color indexed="64"/>
      </left>
      <right/>
      <top style="medium">
        <color indexed="64"/>
      </top>
      <bottom style="thin">
        <color theme="1"/>
      </bottom>
      <diagonal/>
    </border>
    <border>
      <left/>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style="medium">
        <color indexed="64"/>
      </top>
      <bottom style="thin">
        <color theme="1"/>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1"/>
      </top>
      <bottom/>
      <diagonal/>
    </border>
    <border>
      <left style="thin">
        <color indexed="64"/>
      </left>
      <right style="medium">
        <color indexed="64"/>
      </right>
      <top style="thin">
        <color theme="0" tint="-0.34998626667073579"/>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medium">
        <color indexed="64"/>
      </left>
      <right style="thin">
        <color indexed="64"/>
      </right>
      <top style="thin">
        <color theme="1"/>
      </top>
      <bottom/>
      <diagonal/>
    </border>
    <border>
      <left style="thin">
        <color indexed="64"/>
      </left>
      <right style="medium">
        <color indexed="64"/>
      </right>
      <top/>
      <bottom style="thin">
        <color theme="1"/>
      </bottom>
      <diagonal/>
    </border>
    <border>
      <left style="medium">
        <color indexed="64"/>
      </left>
      <right style="thin">
        <color indexed="64"/>
      </right>
      <top/>
      <bottom style="thin">
        <color theme="1"/>
      </bottom>
      <diagonal/>
    </border>
    <border>
      <left style="thin">
        <color indexed="64"/>
      </left>
      <right/>
      <top style="thin">
        <color theme="1"/>
      </top>
      <bottom style="thin">
        <color theme="0" tint="-0.24994659260841701"/>
      </bottom>
      <diagonal/>
    </border>
    <border>
      <left/>
      <right/>
      <top style="thin">
        <color theme="1"/>
      </top>
      <bottom style="thin">
        <color theme="0" tint="-0.24994659260841701"/>
      </bottom>
      <diagonal/>
    </border>
    <border>
      <left/>
      <right style="thin">
        <color indexed="64"/>
      </right>
      <top style="thin">
        <color theme="1"/>
      </top>
      <bottom style="thin">
        <color theme="0" tint="-0.24994659260841701"/>
      </bottom>
      <diagonal/>
    </border>
    <border>
      <left style="thin">
        <color indexed="64"/>
      </left>
      <right style="thin">
        <color indexed="64"/>
      </right>
      <top style="thin">
        <color theme="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indexed="64"/>
      </right>
      <top style="thin">
        <color theme="0" tint="-0.24994659260841701"/>
      </top>
      <bottom style="thin">
        <color theme="0" tint="-0.34998626667073579"/>
      </bottom>
      <diagonal/>
    </border>
    <border>
      <left style="thin">
        <color indexed="64"/>
      </left>
      <right style="thin">
        <color indexed="64"/>
      </right>
      <top style="thin">
        <color theme="0" tint="-0.34998626667073579"/>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double">
        <color indexed="64"/>
      </top>
      <bottom style="thin">
        <color theme="0" tint="-0.24994659260841701"/>
      </bottom>
      <diagonal/>
    </border>
    <border>
      <left style="medium">
        <color indexed="64"/>
      </left>
      <right style="thin">
        <color indexed="64"/>
      </right>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theme="1"/>
      </top>
      <bottom/>
      <diagonal/>
    </border>
    <border>
      <left style="thin">
        <color indexed="64"/>
      </left>
      <right style="thin">
        <color indexed="64"/>
      </right>
      <top style="thin">
        <color theme="1"/>
      </top>
      <bottom/>
      <diagonal/>
    </border>
    <border>
      <left style="thin">
        <color indexed="64"/>
      </left>
      <right/>
      <top/>
      <bottom style="thin">
        <color theme="1"/>
      </bottom>
      <diagonal/>
    </border>
    <border>
      <left style="thin">
        <color indexed="64"/>
      </left>
      <right style="thin">
        <color indexed="64"/>
      </right>
      <top/>
      <bottom style="thin">
        <color theme="1"/>
      </bottom>
      <diagonal/>
    </border>
    <border>
      <left style="thin">
        <color indexed="64"/>
      </left>
      <right/>
      <top style="thin">
        <color theme="1"/>
      </top>
      <bottom style="hair">
        <color theme="0" tint="-0.24994659260841701"/>
      </bottom>
      <diagonal/>
    </border>
    <border>
      <left/>
      <right/>
      <top style="thin">
        <color theme="1"/>
      </top>
      <bottom style="hair">
        <color theme="0" tint="-0.24994659260841701"/>
      </bottom>
      <diagonal/>
    </border>
    <border>
      <left/>
      <right style="thin">
        <color indexed="64"/>
      </right>
      <top style="thin">
        <color theme="1"/>
      </top>
      <bottom style="hair">
        <color theme="0" tint="-0.24994659260841701"/>
      </bottom>
      <diagonal/>
    </border>
    <border>
      <left style="thin">
        <color indexed="64"/>
      </left>
      <right/>
      <top style="hair">
        <color theme="0" tint="-0.24994659260841701"/>
      </top>
      <bottom style="thin">
        <color theme="1"/>
      </bottom>
      <diagonal/>
    </border>
    <border>
      <left/>
      <right/>
      <top style="hair">
        <color theme="0" tint="-0.24994659260841701"/>
      </top>
      <bottom style="thin">
        <color theme="1"/>
      </bottom>
      <diagonal/>
    </border>
    <border>
      <left/>
      <right style="thin">
        <color indexed="64"/>
      </right>
      <top style="hair">
        <color theme="0" tint="-0.24994659260841701"/>
      </top>
      <bottom style="thin">
        <color theme="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32">
    <xf numFmtId="0" fontId="0" fillId="0" borderId="0" xfId="0"/>
    <xf numFmtId="0" fontId="0" fillId="3" borderId="11" xfId="0" applyFont="1" applyFill="1" applyBorder="1" applyAlignment="1" applyProtection="1">
      <alignment vertical="center" wrapText="1"/>
      <protection locked="0"/>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xf numFmtId="0" fontId="9" fillId="0" borderId="11" xfId="0" applyFont="1" applyBorder="1" applyAlignment="1">
      <alignment horizontal="center" vertical="center"/>
    </xf>
    <xf numFmtId="0" fontId="8" fillId="2" borderId="16" xfId="0" applyFont="1" applyFill="1" applyBorder="1" applyAlignment="1" applyProtection="1">
      <alignment horizontal="center" vertical="center" wrapText="1"/>
    </xf>
    <xf numFmtId="0" fontId="0" fillId="3" borderId="11" xfId="0" applyFont="1" applyFill="1" applyBorder="1" applyAlignment="1" applyProtection="1">
      <alignment vertical="center" wrapText="1"/>
    </xf>
    <xf numFmtId="0" fontId="1" fillId="7" borderId="11"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protection locked="0"/>
    </xf>
    <xf numFmtId="0" fontId="1" fillId="9" borderId="11" xfId="0" applyFont="1" applyFill="1" applyBorder="1" applyAlignment="1" applyProtection="1">
      <alignment horizontal="center" vertical="center"/>
      <protection locked="0"/>
    </xf>
    <xf numFmtId="0" fontId="0" fillId="9" borderId="34" xfId="0" applyFont="1" applyFill="1" applyBorder="1" applyAlignment="1" applyProtection="1">
      <alignment vertical="center" wrapText="1"/>
      <protection locked="0"/>
    </xf>
    <xf numFmtId="0" fontId="0" fillId="9" borderId="34" xfId="0" applyFill="1" applyBorder="1" applyAlignment="1" applyProtection="1">
      <alignment vertical="center" wrapText="1"/>
      <protection locked="0"/>
    </xf>
    <xf numFmtId="0" fontId="8" fillId="9" borderId="11" xfId="0" applyFont="1" applyFill="1" applyBorder="1" applyAlignment="1" applyProtection="1">
      <alignment horizontal="center" vertical="center" wrapText="1"/>
      <protection locked="0"/>
    </xf>
    <xf numFmtId="0" fontId="8" fillId="9" borderId="11" xfId="0" applyFont="1" applyFill="1" applyBorder="1" applyAlignment="1" applyProtection="1">
      <alignment horizontal="center" vertical="center" wrapText="1"/>
    </xf>
    <xf numFmtId="0" fontId="0" fillId="9" borderId="11" xfId="0" applyFill="1" applyBorder="1" applyAlignment="1" applyProtection="1">
      <alignment vertical="center" wrapText="1"/>
      <protection locked="0"/>
    </xf>
    <xf numFmtId="0" fontId="1" fillId="9" borderId="7" xfId="0" applyFont="1" applyFill="1" applyBorder="1" applyAlignment="1" applyProtection="1">
      <alignment horizontal="center" vertical="center"/>
      <protection locked="0"/>
    </xf>
    <xf numFmtId="0" fontId="0" fillId="9" borderId="11" xfId="0" applyFont="1" applyFill="1" applyBorder="1" applyAlignment="1" applyProtection="1">
      <alignment vertical="center" wrapText="1"/>
    </xf>
    <xf numFmtId="0" fontId="0" fillId="0" borderId="0" xfId="0" applyFont="1" applyAlignment="1" applyProtection="1">
      <alignment vertical="center"/>
    </xf>
    <xf numFmtId="0" fontId="1" fillId="9" borderId="7" xfId="0" applyFont="1" applyFill="1" applyBorder="1" applyAlignment="1" applyProtection="1">
      <alignment horizontal="center" vertical="center"/>
    </xf>
    <xf numFmtId="0" fontId="0" fillId="9" borderId="44" xfId="0" applyFont="1" applyFill="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 fillId="9" borderId="11" xfId="0" applyFont="1" applyFill="1" applyBorder="1" applyAlignment="1" applyProtection="1">
      <alignment horizontal="center" vertical="center"/>
    </xf>
    <xf numFmtId="0" fontId="1" fillId="9" borderId="11" xfId="0" applyFont="1" applyFill="1" applyBorder="1" applyAlignment="1" applyProtection="1">
      <alignment horizontal="left" vertical="center"/>
    </xf>
    <xf numFmtId="0" fontId="0" fillId="0" borderId="5" xfId="0" applyBorder="1" applyAlignment="1" applyProtection="1">
      <alignment vertical="center" wrapTex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0" fillId="9" borderId="7" xfId="0" applyFont="1" applyFill="1" applyBorder="1" applyAlignment="1" applyProtection="1">
      <alignment horizontal="center" vertical="center" wrapText="1"/>
    </xf>
    <xf numFmtId="0" fontId="1" fillId="9" borderId="7" xfId="0" applyFont="1" applyFill="1" applyBorder="1" applyAlignment="1" applyProtection="1">
      <alignment horizontal="left" vertical="center"/>
    </xf>
    <xf numFmtId="0" fontId="0" fillId="0" borderId="5" xfId="0" applyFont="1" applyBorder="1" applyAlignment="1" applyProtection="1">
      <alignment vertical="center" wrapText="1"/>
    </xf>
    <xf numFmtId="0" fontId="0" fillId="9" borderId="34" xfId="0" applyFont="1" applyFill="1" applyBorder="1" applyAlignment="1" applyProtection="1">
      <alignment vertical="center" wrapText="1"/>
    </xf>
    <xf numFmtId="0" fontId="0" fillId="0" borderId="39" xfId="0" applyBorder="1" applyAlignment="1" applyProtection="1">
      <alignment vertical="center" wrapText="1"/>
    </xf>
    <xf numFmtId="0" fontId="0" fillId="0" borderId="35" xfId="0" applyFont="1" applyBorder="1" applyAlignment="1" applyProtection="1">
      <alignment vertical="center"/>
    </xf>
    <xf numFmtId="0" fontId="1" fillId="7" borderId="11"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6" borderId="11"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7" borderId="11" xfId="0" applyFont="1" applyFill="1" applyBorder="1" applyAlignment="1" applyProtection="1">
      <alignment horizontal="left" vertical="center"/>
    </xf>
    <xf numFmtId="0" fontId="0" fillId="2" borderId="11" xfId="0" applyFont="1" applyFill="1" applyBorder="1" applyAlignment="1" applyProtection="1">
      <alignment vertical="center" wrapText="1"/>
    </xf>
    <xf numFmtId="0" fontId="0" fillId="0" borderId="36" xfId="0" applyFont="1" applyBorder="1" applyAlignment="1" applyProtection="1">
      <alignment vertical="center"/>
    </xf>
    <xf numFmtId="0" fontId="0" fillId="0" borderId="37" xfId="0" applyFont="1" applyBorder="1" applyAlignment="1" applyProtection="1">
      <alignment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center" vertical="center"/>
    </xf>
    <xf numFmtId="0" fontId="0" fillId="2" borderId="16" xfId="0" applyFill="1" applyBorder="1" applyAlignment="1" applyProtection="1">
      <alignment vertical="center" wrapText="1"/>
    </xf>
    <xf numFmtId="0" fontId="0" fillId="2" borderId="16" xfId="0" applyFont="1" applyFill="1" applyBorder="1" applyAlignment="1" applyProtection="1">
      <alignment vertical="center" wrapText="1"/>
    </xf>
    <xf numFmtId="0" fontId="0" fillId="2" borderId="38" xfId="0" applyFill="1" applyBorder="1" applyAlignment="1" applyProtection="1">
      <alignment vertical="center" wrapText="1"/>
    </xf>
    <xf numFmtId="0" fontId="21" fillId="8" borderId="18" xfId="0" applyFont="1" applyFill="1" applyBorder="1" applyAlignment="1" applyProtection="1">
      <alignment horizontal="center" vertical="center"/>
    </xf>
    <xf numFmtId="0" fontId="0" fillId="9" borderId="7" xfId="0" applyFill="1" applyBorder="1" applyAlignment="1" applyProtection="1">
      <alignment vertical="center" wrapText="1"/>
      <protection locked="0"/>
    </xf>
    <xf numFmtId="0" fontId="0" fillId="2" borderId="15" xfId="0" applyFill="1" applyBorder="1" applyAlignment="1" applyProtection="1">
      <alignment vertical="center" wrapText="1"/>
    </xf>
    <xf numFmtId="0" fontId="0" fillId="9" borderId="7" xfId="0" applyFill="1" applyBorder="1" applyAlignment="1" applyProtection="1">
      <alignment vertical="center" wrapText="1"/>
    </xf>
    <xf numFmtId="0" fontId="0" fillId="0" borderId="8" xfId="0" applyFont="1" applyBorder="1" applyAlignment="1" applyProtection="1">
      <alignment vertical="center" wrapText="1"/>
    </xf>
    <xf numFmtId="0" fontId="21" fillId="8" borderId="18" xfId="0" applyFont="1" applyFill="1" applyBorder="1" applyAlignment="1" applyProtection="1">
      <alignment horizontal="center" vertical="center"/>
      <protection locked="0"/>
    </xf>
    <xf numFmtId="0" fontId="19" fillId="0" borderId="57" xfId="0" applyFont="1" applyBorder="1" applyAlignment="1" applyProtection="1">
      <alignment horizontal="center" vertical="center" wrapText="1"/>
    </xf>
    <xf numFmtId="0" fontId="0" fillId="9" borderId="57" xfId="0" applyFont="1" applyFill="1" applyBorder="1" applyAlignment="1" applyProtection="1">
      <alignment vertical="center" wrapText="1"/>
      <protection locked="0"/>
    </xf>
    <xf numFmtId="0" fontId="0" fillId="2" borderId="54" xfId="0" applyFont="1" applyFill="1" applyBorder="1" applyAlignment="1" applyProtection="1">
      <alignment vertical="center" wrapText="1"/>
    </xf>
    <xf numFmtId="0" fontId="1" fillId="9" borderId="57" xfId="0" applyFont="1" applyFill="1" applyBorder="1" applyAlignment="1" applyProtection="1">
      <alignment horizontal="center" vertical="center"/>
      <protection locked="0"/>
    </xf>
    <xf numFmtId="0" fontId="1" fillId="9" borderId="58" xfId="0" applyFont="1" applyFill="1" applyBorder="1" applyAlignment="1" applyProtection="1">
      <alignment horizontal="center" vertical="center"/>
    </xf>
    <xf numFmtId="0" fontId="1" fillId="9" borderId="57" xfId="0" applyFont="1" applyFill="1" applyBorder="1" applyAlignment="1" applyProtection="1">
      <alignment horizontal="center" vertical="center"/>
    </xf>
    <xf numFmtId="0" fontId="0" fillId="9" borderId="59" xfId="0" applyFont="1" applyFill="1" applyBorder="1" applyAlignment="1" applyProtection="1">
      <alignment horizontal="center" vertical="center" wrapText="1"/>
    </xf>
    <xf numFmtId="0" fontId="1" fillId="9" borderId="57" xfId="0" applyFont="1" applyFill="1" applyBorder="1" applyAlignment="1" applyProtection="1">
      <alignment horizontal="left" vertical="center"/>
    </xf>
    <xf numFmtId="0" fontId="0" fillId="9" borderId="57" xfId="0" applyFont="1" applyFill="1" applyBorder="1" applyAlignment="1" applyProtection="1">
      <alignment vertical="center" wrapText="1"/>
    </xf>
    <xf numFmtId="0" fontId="19" fillId="0" borderId="63" xfId="0" applyFont="1" applyBorder="1" applyAlignment="1" applyProtection="1">
      <alignment horizontal="center" vertical="center" wrapText="1"/>
    </xf>
    <xf numFmtId="0" fontId="0" fillId="9" borderId="63" xfId="0" applyFont="1" applyFill="1" applyBorder="1" applyAlignment="1" applyProtection="1">
      <alignment vertical="center" wrapText="1"/>
      <protection locked="0"/>
    </xf>
    <xf numFmtId="0" fontId="0" fillId="2" borderId="60" xfId="0" applyFont="1" applyFill="1" applyBorder="1" applyAlignment="1" applyProtection="1">
      <alignment vertical="center" wrapText="1"/>
    </xf>
    <xf numFmtId="0" fontId="1" fillId="9" borderId="63" xfId="0" applyFont="1" applyFill="1" applyBorder="1" applyAlignment="1" applyProtection="1">
      <alignment horizontal="center" vertical="center"/>
      <protection locked="0"/>
    </xf>
    <xf numFmtId="0" fontId="1" fillId="9" borderId="63" xfId="0" applyFont="1" applyFill="1" applyBorder="1" applyAlignment="1" applyProtection="1">
      <alignment horizontal="center" vertical="center"/>
    </xf>
    <xf numFmtId="0" fontId="0" fillId="9" borderId="63" xfId="0" applyFont="1" applyFill="1" applyBorder="1" applyAlignment="1" applyProtection="1">
      <alignment horizontal="center" vertical="center" wrapText="1"/>
    </xf>
    <xf numFmtId="0" fontId="1" fillId="9" borderId="63" xfId="0" applyFont="1" applyFill="1" applyBorder="1" applyAlignment="1" applyProtection="1">
      <alignment horizontal="left" vertical="center"/>
    </xf>
    <xf numFmtId="0" fontId="0" fillId="9" borderId="63" xfId="0" applyFont="1" applyFill="1" applyBorder="1" applyAlignment="1" applyProtection="1">
      <alignment vertical="center" wrapText="1"/>
    </xf>
    <xf numFmtId="0" fontId="19" fillId="0" borderId="67" xfId="0" applyFont="1" applyBorder="1" applyAlignment="1" applyProtection="1">
      <alignment horizontal="center" vertical="center" wrapText="1"/>
    </xf>
    <xf numFmtId="0" fontId="1" fillId="9" borderId="68" xfId="0" applyFont="1" applyFill="1" applyBorder="1" applyAlignment="1" applyProtection="1">
      <alignment horizontal="center" vertical="center"/>
      <protection locked="0"/>
    </xf>
    <xf numFmtId="0" fontId="1" fillId="9" borderId="68" xfId="0" applyFont="1" applyFill="1" applyBorder="1" applyAlignment="1" applyProtection="1">
      <alignment horizontal="center" vertical="center"/>
    </xf>
    <xf numFmtId="0" fontId="0" fillId="9" borderId="68" xfId="0" applyFont="1" applyFill="1" applyBorder="1" applyAlignment="1" applyProtection="1">
      <alignment horizontal="center" vertical="center" wrapText="1"/>
    </xf>
    <xf numFmtId="0" fontId="1" fillId="9" borderId="68" xfId="0" applyFont="1" applyFill="1" applyBorder="1" applyAlignment="1" applyProtection="1">
      <alignment horizontal="left" vertical="center"/>
    </xf>
    <xf numFmtId="0" fontId="0" fillId="2" borderId="54" xfId="0" applyFill="1" applyBorder="1" applyAlignment="1" applyProtection="1">
      <alignment vertical="center" wrapText="1"/>
    </xf>
    <xf numFmtId="0" fontId="8" fillId="9" borderId="57" xfId="0" applyFont="1" applyFill="1" applyBorder="1" applyAlignment="1" applyProtection="1">
      <alignment horizontal="center" vertical="center" wrapText="1"/>
    </xf>
    <xf numFmtId="0" fontId="0" fillId="9" borderId="63" xfId="0" applyFill="1" applyBorder="1" applyAlignment="1" applyProtection="1">
      <alignment vertical="center" wrapText="1"/>
      <protection locked="0"/>
    </xf>
    <xf numFmtId="0" fontId="8" fillId="9" borderId="63" xfId="0" applyFont="1" applyFill="1" applyBorder="1" applyAlignment="1" applyProtection="1">
      <alignment horizontal="center" vertical="center" wrapText="1"/>
    </xf>
    <xf numFmtId="0" fontId="19" fillId="0" borderId="68" xfId="0" applyFont="1" applyBorder="1" applyAlignment="1" applyProtection="1">
      <alignment horizontal="center" vertical="center" wrapText="1"/>
    </xf>
    <xf numFmtId="0" fontId="0" fillId="9" borderId="68" xfId="0" applyFont="1" applyFill="1" applyBorder="1" applyAlignment="1" applyProtection="1">
      <alignment vertical="center" wrapText="1"/>
      <protection locked="0"/>
    </xf>
    <xf numFmtId="0" fontId="0" fillId="2" borderId="64" xfId="0" applyFont="1" applyFill="1" applyBorder="1" applyAlignment="1" applyProtection="1">
      <alignment vertical="center" wrapText="1"/>
    </xf>
    <xf numFmtId="0" fontId="0" fillId="9" borderId="68" xfId="0" applyFont="1" applyFill="1" applyBorder="1" applyAlignment="1" applyProtection="1">
      <alignment vertical="center" wrapText="1"/>
    </xf>
    <xf numFmtId="0" fontId="18" fillId="0" borderId="72" xfId="0" applyFont="1" applyBorder="1" applyAlignment="1" applyProtection="1">
      <alignment horizontal="center" vertical="center" wrapText="1"/>
    </xf>
    <xf numFmtId="0" fontId="19" fillId="0" borderId="76" xfId="0" applyFont="1" applyBorder="1" applyAlignment="1" applyProtection="1">
      <alignment horizontal="center" vertical="center" wrapText="1"/>
    </xf>
    <xf numFmtId="0" fontId="0" fillId="9" borderId="76" xfId="0" applyFont="1" applyFill="1" applyBorder="1" applyAlignment="1" applyProtection="1">
      <alignment vertical="center" wrapText="1"/>
      <protection locked="0"/>
    </xf>
    <xf numFmtId="0" fontId="0" fillId="2" borderId="73" xfId="0" applyFont="1" applyFill="1" applyBorder="1" applyAlignment="1" applyProtection="1">
      <alignment vertical="center" wrapText="1"/>
    </xf>
    <xf numFmtId="0" fontId="1" fillId="9" borderId="76" xfId="0" applyFont="1" applyFill="1" applyBorder="1" applyAlignment="1" applyProtection="1">
      <alignment horizontal="center" vertical="center"/>
      <protection locked="0"/>
    </xf>
    <xf numFmtId="0" fontId="1" fillId="9" borderId="76" xfId="0" applyFont="1" applyFill="1" applyBorder="1" applyAlignment="1" applyProtection="1">
      <alignment horizontal="center" vertical="center"/>
    </xf>
    <xf numFmtId="0" fontId="0" fillId="9" borderId="76" xfId="0" applyFont="1" applyFill="1" applyBorder="1" applyAlignment="1" applyProtection="1">
      <alignment horizontal="center" vertical="center" wrapText="1"/>
    </xf>
    <xf numFmtId="0" fontId="1" fillId="9" borderId="76" xfId="0" applyFont="1" applyFill="1" applyBorder="1" applyAlignment="1" applyProtection="1">
      <alignment horizontal="left" vertical="center"/>
    </xf>
    <xf numFmtId="0" fontId="0" fillId="9" borderId="76" xfId="0" applyFont="1" applyFill="1" applyBorder="1" applyAlignment="1" applyProtection="1">
      <alignment vertical="center" wrapText="1"/>
    </xf>
    <xf numFmtId="0" fontId="0" fillId="0" borderId="77" xfId="0" applyBorder="1" applyAlignment="1" applyProtection="1">
      <alignment vertical="center" wrapText="1"/>
    </xf>
    <xf numFmtId="0" fontId="0" fillId="2" borderId="60" xfId="0" applyFill="1" applyBorder="1" applyAlignment="1" applyProtection="1">
      <alignment vertical="center" wrapText="1"/>
    </xf>
    <xf numFmtId="0" fontId="19" fillId="2" borderId="63" xfId="0" applyFont="1" applyFill="1" applyBorder="1" applyAlignment="1" applyProtection="1">
      <alignment horizontal="center" vertical="center" wrapText="1"/>
    </xf>
    <xf numFmtId="0" fontId="0" fillId="2" borderId="63" xfId="0" applyFont="1" applyFill="1" applyBorder="1" applyAlignment="1" applyProtection="1">
      <alignment horizontal="center" vertical="center" wrapText="1"/>
    </xf>
    <xf numFmtId="0" fontId="0" fillId="2" borderId="60" xfId="0" applyFill="1" applyBorder="1" applyAlignment="1" applyProtection="1">
      <alignment horizontal="center" vertical="center" wrapText="1"/>
    </xf>
    <xf numFmtId="0" fontId="17" fillId="9" borderId="63" xfId="0" applyFont="1" applyFill="1" applyBorder="1" applyAlignment="1" applyProtection="1">
      <alignment horizontal="center" vertical="center"/>
    </xf>
    <xf numFmtId="0" fontId="23" fillId="9" borderId="63" xfId="0" applyFont="1" applyFill="1" applyBorder="1" applyAlignment="1" applyProtection="1">
      <alignment vertical="center" wrapText="1"/>
    </xf>
    <xf numFmtId="0" fontId="0" fillId="9" borderId="67" xfId="0" applyFont="1" applyFill="1" applyBorder="1" applyAlignment="1" applyProtection="1">
      <alignment vertical="center" wrapText="1"/>
      <protection locked="0"/>
    </xf>
    <xf numFmtId="0" fontId="0" fillId="2" borderId="78" xfId="0" applyFill="1" applyBorder="1" applyAlignment="1" applyProtection="1">
      <alignment vertical="center" wrapText="1"/>
    </xf>
    <xf numFmtId="0" fontId="1" fillId="9" borderId="67" xfId="0" applyFont="1" applyFill="1" applyBorder="1" applyAlignment="1" applyProtection="1">
      <alignment horizontal="center" vertical="center"/>
      <protection locked="0"/>
    </xf>
    <xf numFmtId="0" fontId="1" fillId="9" borderId="67" xfId="0" applyFont="1" applyFill="1" applyBorder="1" applyAlignment="1" applyProtection="1">
      <alignment horizontal="center" vertical="center"/>
    </xf>
    <xf numFmtId="0" fontId="0" fillId="9" borderId="67" xfId="0" applyFont="1" applyFill="1" applyBorder="1" applyAlignment="1" applyProtection="1">
      <alignment horizontal="center" vertical="center" wrapText="1"/>
    </xf>
    <xf numFmtId="0" fontId="1" fillId="9" borderId="67" xfId="0" applyFont="1" applyFill="1" applyBorder="1" applyAlignment="1" applyProtection="1">
      <alignment horizontal="left" vertical="center"/>
    </xf>
    <xf numFmtId="0" fontId="0" fillId="9" borderId="67" xfId="0" applyFont="1" applyFill="1" applyBorder="1" applyAlignment="1" applyProtection="1">
      <alignment vertical="center" wrapText="1"/>
    </xf>
    <xf numFmtId="0" fontId="0" fillId="9" borderId="11" xfId="0" applyFont="1" applyFill="1" applyBorder="1" applyAlignment="1" applyProtection="1">
      <alignment horizontal="center" vertical="center" wrapText="1"/>
    </xf>
    <xf numFmtId="0" fontId="8" fillId="0" borderId="57" xfId="0" applyFont="1" applyFill="1" applyBorder="1" applyAlignment="1" applyProtection="1">
      <alignment horizontal="center" vertical="center" wrapText="1"/>
    </xf>
    <xf numFmtId="0" fontId="8" fillId="2" borderId="54" xfId="0" applyFont="1" applyFill="1" applyBorder="1" applyAlignment="1" applyProtection="1">
      <alignment horizontal="center" vertical="center" wrapText="1"/>
    </xf>
    <xf numFmtId="0" fontId="0" fillId="9" borderId="57" xfId="0" applyFont="1" applyFill="1" applyBorder="1" applyAlignment="1" applyProtection="1">
      <alignment horizontal="center" vertical="center" wrapText="1"/>
    </xf>
    <xf numFmtId="0" fontId="0" fillId="0" borderId="81" xfId="0" applyFont="1" applyBorder="1" applyAlignment="1" applyProtection="1">
      <alignment vertical="center" wrapText="1"/>
    </xf>
    <xf numFmtId="0" fontId="0" fillId="0" borderId="82" xfId="0" applyFont="1" applyBorder="1" applyAlignment="1" applyProtection="1">
      <alignment vertical="center" wrapText="1"/>
    </xf>
    <xf numFmtId="0" fontId="0" fillId="0" borderId="83" xfId="0" applyFont="1" applyBorder="1" applyAlignment="1" applyProtection="1">
      <alignment vertical="center" wrapText="1"/>
    </xf>
    <xf numFmtId="0" fontId="0" fillId="3" borderId="16" xfId="0" applyFont="1" applyFill="1" applyBorder="1" applyAlignment="1" applyProtection="1">
      <alignment vertical="center" wrapText="1"/>
    </xf>
    <xf numFmtId="0" fontId="0" fillId="7" borderId="11" xfId="0" applyFont="1" applyFill="1" applyBorder="1" applyAlignment="1" applyProtection="1">
      <alignment horizontal="center" vertical="center" wrapText="1"/>
    </xf>
    <xf numFmtId="0" fontId="8" fillId="2" borderId="90" xfId="0" applyFont="1" applyFill="1" applyBorder="1" applyAlignment="1" applyProtection="1">
      <alignment horizontal="center" vertical="center" wrapText="1"/>
    </xf>
    <xf numFmtId="0" fontId="8" fillId="2" borderId="87" xfId="0" applyFont="1" applyFill="1" applyBorder="1" applyAlignment="1" applyProtection="1">
      <alignment horizontal="center" vertical="center" wrapText="1"/>
    </xf>
    <xf numFmtId="0" fontId="1" fillId="7" borderId="90" xfId="0" applyFont="1" applyFill="1" applyBorder="1" applyAlignment="1" applyProtection="1">
      <alignment horizontal="center" vertical="center"/>
      <protection locked="0"/>
    </xf>
    <xf numFmtId="0" fontId="1" fillId="7" borderId="90" xfId="0" applyFont="1" applyFill="1" applyBorder="1" applyAlignment="1" applyProtection="1">
      <alignment horizontal="center" vertical="center"/>
    </xf>
    <xf numFmtId="0" fontId="1" fillId="4" borderId="90" xfId="0" applyFont="1" applyFill="1" applyBorder="1" applyAlignment="1" applyProtection="1">
      <alignment horizontal="center" vertical="center"/>
    </xf>
    <xf numFmtId="0" fontId="1" fillId="6" borderId="90" xfId="0" applyFont="1" applyFill="1" applyBorder="1" applyAlignment="1" applyProtection="1">
      <alignment horizontal="center" vertical="center"/>
    </xf>
    <xf numFmtId="0" fontId="1" fillId="5" borderId="90" xfId="0" applyFont="1" applyFill="1" applyBorder="1" applyAlignment="1" applyProtection="1">
      <alignment horizontal="center" vertical="center"/>
    </xf>
    <xf numFmtId="0" fontId="0" fillId="7" borderId="90" xfId="0" applyFont="1" applyFill="1" applyBorder="1" applyAlignment="1" applyProtection="1">
      <alignment horizontal="center" vertical="center" wrapText="1"/>
    </xf>
    <xf numFmtId="0" fontId="1" fillId="7" borderId="90" xfId="0" applyFont="1" applyFill="1" applyBorder="1" applyAlignment="1" applyProtection="1">
      <alignment horizontal="left" vertical="center"/>
    </xf>
    <xf numFmtId="0" fontId="19" fillId="0" borderId="94" xfId="0" applyFont="1" applyBorder="1" applyAlignment="1" applyProtection="1">
      <alignment horizontal="center" vertical="center" wrapText="1"/>
    </xf>
    <xf numFmtId="0" fontId="0" fillId="9" borderId="94" xfId="0" applyFont="1" applyFill="1" applyBorder="1" applyAlignment="1" applyProtection="1">
      <alignment vertical="center" wrapText="1"/>
      <protection locked="0"/>
    </xf>
    <xf numFmtId="0" fontId="0" fillId="2" borderId="91" xfId="0" applyFont="1" applyFill="1" applyBorder="1" applyAlignment="1" applyProtection="1">
      <alignment vertical="center" wrapText="1"/>
    </xf>
    <xf numFmtId="0" fontId="1" fillId="9" borderId="94" xfId="0" applyFont="1" applyFill="1" applyBorder="1" applyAlignment="1" applyProtection="1">
      <alignment horizontal="center" vertical="center"/>
      <protection locked="0"/>
    </xf>
    <xf numFmtId="0" fontId="1" fillId="9" borderId="94" xfId="0" applyFont="1" applyFill="1" applyBorder="1" applyAlignment="1" applyProtection="1">
      <alignment horizontal="center" vertical="center"/>
    </xf>
    <xf numFmtId="0" fontId="0" fillId="9" borderId="94" xfId="0" applyFont="1" applyFill="1" applyBorder="1" applyAlignment="1" applyProtection="1">
      <alignment horizontal="center" vertical="center" wrapText="1"/>
    </xf>
    <xf numFmtId="0" fontId="1" fillId="9" borderId="94" xfId="0" applyFont="1" applyFill="1" applyBorder="1" applyAlignment="1" applyProtection="1">
      <alignment horizontal="left" vertical="center"/>
    </xf>
    <xf numFmtId="0" fontId="0" fillId="9" borderId="94" xfId="0" applyFont="1" applyFill="1" applyBorder="1" applyAlignment="1" applyProtection="1">
      <alignment vertical="center" wrapText="1"/>
    </xf>
    <xf numFmtId="0" fontId="0" fillId="0" borderId="95" xfId="0" applyBorder="1" applyAlignment="1" applyProtection="1">
      <alignment vertical="center" wrapText="1"/>
    </xf>
    <xf numFmtId="0" fontId="0" fillId="2" borderId="57" xfId="0" applyFont="1" applyFill="1" applyBorder="1" applyAlignment="1" applyProtection="1">
      <alignment horizontal="center" vertical="center" wrapText="1"/>
    </xf>
    <xf numFmtId="0" fontId="0" fillId="2" borderId="54" xfId="0" applyFill="1" applyBorder="1" applyAlignment="1" applyProtection="1">
      <alignment horizontal="center" vertical="center" wrapText="1"/>
    </xf>
    <xf numFmtId="0" fontId="0" fillId="2" borderId="64" xfId="0" applyFill="1" applyBorder="1" applyAlignment="1" applyProtection="1">
      <alignment vertical="center" wrapText="1"/>
    </xf>
    <xf numFmtId="0" fontId="18" fillId="0" borderId="99"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0" fillId="3" borderId="57" xfId="0" applyFont="1" applyFill="1" applyBorder="1" applyAlignment="1" applyProtection="1">
      <alignment vertical="center" wrapText="1"/>
      <protection locked="0"/>
    </xf>
    <xf numFmtId="0" fontId="0" fillId="2" borderId="57" xfId="0" applyFont="1" applyFill="1" applyBorder="1" applyAlignment="1" applyProtection="1">
      <alignment vertical="center" wrapText="1"/>
    </xf>
    <xf numFmtId="0" fontId="1" fillId="7" borderId="57" xfId="0" applyFont="1" applyFill="1" applyBorder="1" applyAlignment="1" applyProtection="1">
      <alignment horizontal="center" vertical="center"/>
    </xf>
    <xf numFmtId="0" fontId="0" fillId="9" borderId="90" xfId="0" applyFont="1" applyFill="1" applyBorder="1" applyAlignment="1" applyProtection="1">
      <alignment vertical="center" wrapText="1"/>
      <protection locked="0"/>
    </xf>
    <xf numFmtId="0" fontId="0" fillId="2" borderId="87" xfId="0" applyFont="1" applyFill="1" applyBorder="1" applyAlignment="1" applyProtection="1">
      <alignment vertical="center" wrapText="1"/>
    </xf>
    <xf numFmtId="0" fontId="1" fillId="9" borderId="90" xfId="0" applyFont="1" applyFill="1" applyBorder="1" applyAlignment="1" applyProtection="1">
      <alignment horizontal="center" vertical="center"/>
      <protection locked="0"/>
    </xf>
    <xf numFmtId="0" fontId="1" fillId="9" borderId="90" xfId="0" applyFont="1" applyFill="1" applyBorder="1" applyAlignment="1" applyProtection="1">
      <alignment horizontal="center" vertical="center"/>
    </xf>
    <xf numFmtId="0" fontId="0" fillId="9" borderId="90" xfId="0" applyFont="1" applyFill="1" applyBorder="1" applyAlignment="1" applyProtection="1">
      <alignment horizontal="center" vertical="center" wrapText="1"/>
    </xf>
    <xf numFmtId="0" fontId="1" fillId="9" borderId="90" xfId="0" applyFont="1" applyFill="1" applyBorder="1" applyAlignment="1" applyProtection="1">
      <alignment horizontal="left" vertical="center"/>
    </xf>
    <xf numFmtId="0" fontId="0" fillId="9" borderId="90" xfId="0" applyFont="1" applyFill="1" applyBorder="1" applyAlignment="1" applyProtection="1">
      <alignment vertical="center" wrapText="1"/>
    </xf>
    <xf numFmtId="0" fontId="1" fillId="9" borderId="58" xfId="0" applyFont="1" applyFill="1" applyBorder="1" applyAlignment="1" applyProtection="1">
      <alignment horizontal="center" vertical="center"/>
      <protection locked="0"/>
    </xf>
    <xf numFmtId="0" fontId="0" fillId="9" borderId="58" xfId="0" applyFont="1" applyFill="1" applyBorder="1" applyAlignment="1" applyProtection="1">
      <alignment horizontal="center" vertical="center" wrapText="1"/>
    </xf>
    <xf numFmtId="0" fontId="1" fillId="9" borderId="58" xfId="0" applyFont="1" applyFill="1" applyBorder="1" applyAlignment="1" applyProtection="1">
      <alignment horizontal="left" vertical="center"/>
    </xf>
    <xf numFmtId="0" fontId="0" fillId="2" borderId="91" xfId="0" applyFill="1" applyBorder="1" applyAlignment="1" applyProtection="1">
      <alignment vertical="center" wrapText="1"/>
    </xf>
    <xf numFmtId="0" fontId="0" fillId="2" borderId="58" xfId="0" applyFont="1" applyFill="1" applyBorder="1" applyAlignment="1" applyProtection="1">
      <alignment horizontal="center" vertical="center" wrapText="1"/>
    </xf>
    <xf numFmtId="0" fontId="0" fillId="2" borderId="102" xfId="0" applyFill="1" applyBorder="1" applyAlignment="1" applyProtection="1">
      <alignment horizontal="center" vertical="center" wrapText="1"/>
    </xf>
    <xf numFmtId="0" fontId="8" fillId="9" borderId="58" xfId="0" applyFont="1" applyFill="1" applyBorder="1" applyAlignment="1" applyProtection="1">
      <alignment horizontal="center" vertical="center" wrapText="1"/>
    </xf>
    <xf numFmtId="14" fontId="0" fillId="9" borderId="57" xfId="0" applyNumberFormat="1" applyFont="1" applyFill="1" applyBorder="1" applyAlignment="1" applyProtection="1">
      <alignment vertical="center" wrapText="1"/>
      <protection locked="0"/>
    </xf>
    <xf numFmtId="0" fontId="0" fillId="9" borderId="68" xfId="0" applyFill="1" applyBorder="1" applyAlignment="1" applyProtection="1">
      <alignment vertical="center" wrapText="1"/>
      <protection locked="0"/>
    </xf>
    <xf numFmtId="0" fontId="8" fillId="9" borderId="68" xfId="0" applyFont="1" applyFill="1" applyBorder="1" applyAlignment="1" applyProtection="1">
      <alignment horizontal="center" vertical="center" wrapText="1"/>
    </xf>
    <xf numFmtId="0" fontId="0" fillId="9" borderId="63" xfId="0" applyFont="1" applyFill="1" applyBorder="1" applyAlignment="1" applyProtection="1">
      <alignment horizontal="left" vertical="center" wrapText="1"/>
      <protection locked="0"/>
    </xf>
    <xf numFmtId="0" fontId="0" fillId="9" borderId="57" xfId="0" applyFont="1" applyFill="1" applyBorder="1" applyAlignment="1" applyProtection="1">
      <alignment horizontal="left" vertical="center" wrapText="1"/>
      <protection locked="0"/>
    </xf>
    <xf numFmtId="0" fontId="0" fillId="9" borderId="68" xfId="0" applyFont="1" applyFill="1" applyBorder="1" applyAlignment="1" applyProtection="1">
      <alignment horizontal="left" vertical="center" wrapText="1"/>
      <protection locked="0"/>
    </xf>
    <xf numFmtId="0" fontId="0" fillId="9" borderId="94" xfId="0" applyFont="1" applyFill="1" applyBorder="1" applyAlignment="1" applyProtection="1">
      <alignment horizontal="left" vertical="center" wrapText="1"/>
      <protection locked="0"/>
    </xf>
    <xf numFmtId="0" fontId="0" fillId="9" borderId="58" xfId="0" applyFont="1" applyFill="1" applyBorder="1" applyAlignment="1" applyProtection="1">
      <alignment horizontal="left" vertical="center" wrapText="1"/>
      <protection locked="0"/>
    </xf>
    <xf numFmtId="0" fontId="0" fillId="9" borderId="11" xfId="0" applyFont="1" applyFill="1" applyBorder="1" applyAlignment="1" applyProtection="1">
      <alignment horizontal="left" vertical="center" wrapText="1"/>
      <protection locked="0"/>
    </xf>
    <xf numFmtId="0" fontId="0" fillId="3" borderId="11" xfId="0" applyFont="1" applyFill="1" applyBorder="1" applyAlignment="1" applyProtection="1">
      <alignment horizontal="left" vertical="center" wrapText="1"/>
      <protection locked="0"/>
    </xf>
    <xf numFmtId="0" fontId="1" fillId="6" borderId="57" xfId="0" applyFont="1" applyFill="1" applyBorder="1" applyAlignment="1" applyProtection="1">
      <alignment horizontal="center" vertical="center"/>
    </xf>
    <xf numFmtId="0" fontId="1" fillId="6" borderId="63" xfId="0" applyFont="1" applyFill="1" applyBorder="1" applyAlignment="1" applyProtection="1">
      <alignment horizontal="center" vertical="center"/>
    </xf>
    <xf numFmtId="0" fontId="1" fillId="6" borderId="68" xfId="0" applyFont="1" applyFill="1" applyBorder="1" applyAlignment="1" applyProtection="1">
      <alignment horizontal="center" vertical="center"/>
    </xf>
    <xf numFmtId="0" fontId="1" fillId="6" borderId="94" xfId="0"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0" fontId="1" fillId="5" borderId="57" xfId="0" applyFont="1" applyFill="1" applyBorder="1" applyAlignment="1" applyProtection="1">
      <alignment horizontal="center" vertical="center"/>
    </xf>
    <xf numFmtId="0" fontId="1" fillId="5" borderId="63" xfId="0" applyFont="1" applyFill="1" applyBorder="1" applyAlignment="1" applyProtection="1">
      <alignment horizontal="center" vertical="center"/>
    </xf>
    <xf numFmtId="0" fontId="1" fillId="5" borderId="68" xfId="0" applyFont="1" applyFill="1" applyBorder="1" applyAlignment="1" applyProtection="1">
      <alignment horizontal="center" vertical="center"/>
    </xf>
    <xf numFmtId="0" fontId="1" fillId="5" borderId="94" xfId="0" applyFont="1" applyFill="1" applyBorder="1" applyAlignment="1" applyProtection="1">
      <alignment horizontal="center" vertical="center"/>
    </xf>
    <xf numFmtId="0" fontId="1" fillId="5" borderId="76" xfId="0" applyFont="1" applyFill="1" applyBorder="1" applyAlignment="1" applyProtection="1">
      <alignment horizontal="center" vertical="center"/>
    </xf>
    <xf numFmtId="0" fontId="1" fillId="5" borderId="67" xfId="0" applyFont="1" applyFill="1" applyBorder="1" applyAlignment="1" applyProtection="1">
      <alignment horizontal="center" vertical="center"/>
    </xf>
    <xf numFmtId="0" fontId="1" fillId="5" borderId="58" xfId="0" applyFont="1" applyFill="1" applyBorder="1" applyAlignment="1" applyProtection="1">
      <alignment horizontal="center" vertical="center"/>
    </xf>
    <xf numFmtId="0" fontId="1" fillId="4" borderId="63" xfId="0" applyFont="1" applyFill="1" applyBorder="1" applyAlignment="1" applyProtection="1">
      <alignment horizontal="center" vertical="center"/>
    </xf>
    <xf numFmtId="0" fontId="1" fillId="4" borderId="94" xfId="0" applyFont="1" applyFill="1" applyBorder="1" applyAlignment="1" applyProtection="1">
      <alignment horizontal="center" vertical="center"/>
    </xf>
    <xf numFmtId="0" fontId="1" fillId="6" borderId="76" xfId="0" applyFont="1" applyFill="1" applyBorder="1" applyAlignment="1" applyProtection="1">
      <alignment horizontal="center" vertical="center"/>
    </xf>
    <xf numFmtId="0" fontId="1" fillId="6" borderId="67" xfId="0" applyFont="1" applyFill="1" applyBorder="1" applyAlignment="1" applyProtection="1">
      <alignment horizontal="center" vertical="center"/>
    </xf>
    <xf numFmtId="0" fontId="1" fillId="6" borderId="58" xfId="0" applyFont="1" applyFill="1" applyBorder="1" applyAlignment="1" applyProtection="1">
      <alignment horizontal="center" vertical="center"/>
    </xf>
    <xf numFmtId="0" fontId="1" fillId="4" borderId="76" xfId="0" applyFont="1" applyFill="1" applyBorder="1" applyAlignment="1" applyProtection="1">
      <alignment horizontal="center" vertical="center"/>
    </xf>
    <xf numFmtId="0" fontId="1" fillId="4" borderId="67" xfId="0" applyFont="1" applyFill="1" applyBorder="1" applyAlignment="1" applyProtection="1">
      <alignment horizontal="center" vertical="center"/>
    </xf>
    <xf numFmtId="0" fontId="1" fillId="4" borderId="57" xfId="0" applyFont="1" applyFill="1" applyBorder="1" applyAlignment="1" applyProtection="1">
      <alignment horizontal="center" vertical="center"/>
    </xf>
    <xf numFmtId="0" fontId="1" fillId="4" borderId="68" xfId="0" applyFont="1" applyFill="1" applyBorder="1" applyAlignment="1" applyProtection="1">
      <alignment horizontal="center" vertical="center"/>
    </xf>
    <xf numFmtId="0" fontId="1" fillId="4" borderId="58" xfId="0" applyFont="1" applyFill="1" applyBorder="1" applyAlignment="1" applyProtection="1">
      <alignment horizontal="center" vertical="center"/>
    </xf>
    <xf numFmtId="0" fontId="0" fillId="2" borderId="58" xfId="0" applyFill="1" applyBorder="1" applyAlignment="1" applyProtection="1">
      <alignment horizontal="center" vertical="center" wrapText="1"/>
    </xf>
    <xf numFmtId="0" fontId="0" fillId="2" borderId="102" xfId="0" applyFont="1" applyFill="1" applyBorder="1" applyAlignment="1" applyProtection="1">
      <alignment horizontal="center" vertical="center" wrapText="1"/>
    </xf>
    <xf numFmtId="0" fontId="0" fillId="0" borderId="0" xfId="0" applyFont="1" applyAlignment="1" applyProtection="1">
      <alignment horizontal="left" vertical="center" indent="1"/>
    </xf>
    <xf numFmtId="0" fontId="0" fillId="9" borderId="67" xfId="0" applyFont="1" applyFill="1" applyBorder="1" applyAlignment="1" applyProtection="1">
      <alignment horizontal="left" vertical="center" wrapText="1"/>
      <protection locked="0"/>
    </xf>
    <xf numFmtId="0" fontId="1" fillId="9" borderId="111" xfId="0" applyFont="1" applyFill="1" applyBorder="1" applyAlignment="1" applyProtection="1">
      <alignment horizontal="center" vertical="center"/>
      <protection locked="0"/>
    </xf>
    <xf numFmtId="0" fontId="1" fillId="9" borderId="111" xfId="0" applyFont="1" applyFill="1" applyBorder="1" applyAlignment="1" applyProtection="1">
      <alignment horizontal="center" vertical="center"/>
    </xf>
    <xf numFmtId="0" fontId="1" fillId="4" borderId="111" xfId="0" applyFont="1" applyFill="1" applyBorder="1" applyAlignment="1" applyProtection="1">
      <alignment horizontal="center" vertical="center"/>
    </xf>
    <xf numFmtId="0" fontId="1" fillId="6" borderId="111" xfId="0" applyFont="1" applyFill="1" applyBorder="1" applyAlignment="1" applyProtection="1">
      <alignment horizontal="center" vertical="center"/>
    </xf>
    <xf numFmtId="0" fontId="1" fillId="5" borderId="111" xfId="0" applyFont="1" applyFill="1" applyBorder="1" applyAlignment="1" applyProtection="1">
      <alignment horizontal="center" vertical="center"/>
    </xf>
    <xf numFmtId="0" fontId="0" fillId="9" borderId="111" xfId="0" applyFont="1" applyFill="1" applyBorder="1" applyAlignment="1" applyProtection="1">
      <alignment horizontal="center" vertical="center" wrapText="1"/>
    </xf>
    <xf numFmtId="0" fontId="1" fillId="9" borderId="111" xfId="0" applyFont="1" applyFill="1" applyBorder="1" applyAlignment="1" applyProtection="1">
      <alignment horizontal="left" vertical="center"/>
    </xf>
    <xf numFmtId="0" fontId="8" fillId="9" borderId="111" xfId="0" applyFont="1" applyFill="1" applyBorder="1" applyAlignment="1" applyProtection="1">
      <alignment horizontal="center" vertical="center" wrapText="1"/>
    </xf>
    <xf numFmtId="0" fontId="0" fillId="9" borderId="111" xfId="0" applyFont="1" applyFill="1" applyBorder="1" applyAlignment="1" applyProtection="1">
      <alignment vertical="center" wrapText="1"/>
      <protection locked="0"/>
    </xf>
    <xf numFmtId="0" fontId="19" fillId="0" borderId="115" xfId="0" applyFont="1" applyBorder="1" applyAlignment="1" applyProtection="1">
      <alignment horizontal="center" vertical="center" wrapText="1"/>
    </xf>
    <xf numFmtId="0" fontId="0" fillId="9" borderId="115" xfId="0" applyFont="1" applyFill="1" applyBorder="1" applyAlignment="1" applyProtection="1">
      <alignment vertical="center" wrapText="1"/>
      <protection locked="0"/>
    </xf>
    <xf numFmtId="0" fontId="0" fillId="2" borderId="112" xfId="0" applyFill="1" applyBorder="1" applyAlignment="1" applyProtection="1">
      <alignment vertical="center" wrapText="1"/>
    </xf>
    <xf numFmtId="0" fontId="1" fillId="9" borderId="115" xfId="0" applyFont="1" applyFill="1" applyBorder="1" applyAlignment="1" applyProtection="1">
      <alignment horizontal="center" vertical="center"/>
      <protection locked="0"/>
    </xf>
    <xf numFmtId="0" fontId="1" fillId="9" borderId="115" xfId="0" applyFont="1" applyFill="1" applyBorder="1" applyAlignment="1" applyProtection="1">
      <alignment horizontal="center" vertical="center"/>
    </xf>
    <xf numFmtId="0" fontId="1" fillId="4" borderId="115" xfId="0" applyFont="1" applyFill="1" applyBorder="1" applyAlignment="1" applyProtection="1">
      <alignment horizontal="center" vertical="center"/>
    </xf>
    <xf numFmtId="0" fontId="1" fillId="6" borderId="115" xfId="0" applyFont="1" applyFill="1" applyBorder="1" applyAlignment="1" applyProtection="1">
      <alignment horizontal="center" vertical="center"/>
    </xf>
    <xf numFmtId="0" fontId="1" fillId="5" borderId="115" xfId="0" applyFont="1" applyFill="1" applyBorder="1" applyAlignment="1" applyProtection="1">
      <alignment horizontal="center" vertical="center"/>
    </xf>
    <xf numFmtId="0" fontId="0" fillId="9" borderId="115" xfId="0" applyFont="1" applyFill="1" applyBorder="1" applyAlignment="1" applyProtection="1">
      <alignment horizontal="center" vertical="center" wrapText="1"/>
    </xf>
    <xf numFmtId="0" fontId="1" fillId="9" borderId="115" xfId="0" applyFont="1" applyFill="1" applyBorder="1" applyAlignment="1" applyProtection="1">
      <alignment horizontal="left" vertical="center"/>
    </xf>
    <xf numFmtId="0" fontId="0" fillId="9" borderId="115" xfId="0" applyFont="1" applyFill="1" applyBorder="1" applyAlignment="1" applyProtection="1">
      <alignment vertical="center" wrapText="1"/>
    </xf>
    <xf numFmtId="0" fontId="0" fillId="9" borderId="115" xfId="0" applyFont="1" applyFill="1" applyBorder="1" applyAlignment="1" applyProtection="1">
      <alignment horizontal="left" vertical="center" wrapText="1"/>
      <protection locked="0"/>
    </xf>
    <xf numFmtId="0" fontId="19" fillId="2" borderId="119" xfId="0" applyFont="1" applyFill="1" applyBorder="1" applyAlignment="1" applyProtection="1">
      <alignment horizontal="center" vertical="center" wrapText="1"/>
    </xf>
    <xf numFmtId="0" fontId="0" fillId="2" borderId="119" xfId="0" applyFont="1" applyFill="1" applyBorder="1" applyAlignment="1" applyProtection="1">
      <alignment horizontal="center" vertical="center" wrapText="1"/>
    </xf>
    <xf numFmtId="0" fontId="0" fillId="2" borderId="69" xfId="0"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0" fillId="2" borderId="115" xfId="0" applyFont="1" applyFill="1" applyBorder="1" applyAlignment="1" applyProtection="1">
      <alignment horizontal="center" vertical="center" wrapText="1"/>
    </xf>
    <xf numFmtId="0" fontId="0" fillId="2" borderId="112" xfId="0" applyFill="1" applyBorder="1" applyAlignment="1" applyProtection="1">
      <alignment horizontal="center" vertical="center" wrapText="1"/>
    </xf>
    <xf numFmtId="0" fontId="19" fillId="0" borderId="115" xfId="0" applyFont="1" applyBorder="1" applyAlignment="1" applyProtection="1">
      <alignment horizontal="left" vertical="center" wrapText="1" indent="1"/>
    </xf>
    <xf numFmtId="0" fontId="0" fillId="9" borderId="115" xfId="0" applyFont="1" applyFill="1" applyBorder="1" applyAlignment="1" applyProtection="1">
      <alignment horizontal="left" vertical="center" wrapText="1" indent="1"/>
      <protection locked="0"/>
    </xf>
    <xf numFmtId="0" fontId="0" fillId="2" borderId="112" xfId="0" applyFill="1" applyBorder="1" applyAlignment="1" applyProtection="1">
      <alignment horizontal="left" vertical="center" wrapText="1" indent="1"/>
    </xf>
    <xf numFmtId="0" fontId="1" fillId="9" borderId="115" xfId="0" applyFont="1" applyFill="1" applyBorder="1" applyAlignment="1" applyProtection="1">
      <alignment horizontal="left" vertical="center" indent="1"/>
      <protection locked="0"/>
    </xf>
    <xf numFmtId="0" fontId="1" fillId="9" borderId="115" xfId="0" applyFont="1" applyFill="1" applyBorder="1" applyAlignment="1" applyProtection="1">
      <alignment horizontal="left" vertical="center" indent="1"/>
    </xf>
    <xf numFmtId="0" fontId="1" fillId="4" borderId="115" xfId="0" applyFont="1" applyFill="1" applyBorder="1" applyAlignment="1" applyProtection="1">
      <alignment horizontal="left" vertical="center" indent="1"/>
    </xf>
    <xf numFmtId="0" fontId="1" fillId="6" borderId="115" xfId="0" applyFont="1" applyFill="1" applyBorder="1" applyAlignment="1" applyProtection="1">
      <alignment horizontal="left" vertical="center" indent="1"/>
    </xf>
    <xf numFmtId="0" fontId="1" fillId="5" borderId="115" xfId="0" applyFont="1" applyFill="1" applyBorder="1" applyAlignment="1" applyProtection="1">
      <alignment horizontal="left" vertical="center" indent="1"/>
    </xf>
    <xf numFmtId="0" fontId="0" fillId="9" borderId="115" xfId="0" applyFont="1" applyFill="1" applyBorder="1" applyAlignment="1" applyProtection="1">
      <alignment horizontal="left" vertical="center" wrapText="1" indent="1"/>
    </xf>
    <xf numFmtId="0" fontId="19" fillId="0" borderId="123" xfId="0" applyFont="1" applyBorder="1" applyAlignment="1" applyProtection="1">
      <alignment horizontal="center" vertical="center" wrapText="1"/>
    </xf>
    <xf numFmtId="0" fontId="0" fillId="9" borderId="123" xfId="0" applyFont="1" applyFill="1" applyBorder="1" applyAlignment="1" applyProtection="1">
      <alignment vertical="center" wrapText="1"/>
      <protection locked="0"/>
    </xf>
    <xf numFmtId="0" fontId="0" fillId="2" borderId="120" xfId="0" applyFill="1" applyBorder="1" applyAlignment="1" applyProtection="1">
      <alignment vertical="center" wrapText="1"/>
    </xf>
    <xf numFmtId="0" fontId="1" fillId="9" borderId="123" xfId="0" applyFont="1" applyFill="1" applyBorder="1" applyAlignment="1" applyProtection="1">
      <alignment horizontal="center" vertical="center"/>
      <protection locked="0"/>
    </xf>
    <xf numFmtId="0" fontId="1" fillId="9" borderId="123" xfId="0" applyFont="1" applyFill="1" applyBorder="1" applyAlignment="1" applyProtection="1">
      <alignment horizontal="center" vertical="center"/>
    </xf>
    <xf numFmtId="0" fontId="1" fillId="4" borderId="123" xfId="0" applyFont="1" applyFill="1" applyBorder="1" applyAlignment="1" applyProtection="1">
      <alignment horizontal="center" vertical="center"/>
    </xf>
    <xf numFmtId="0" fontId="1" fillId="6" borderId="123" xfId="0" applyFont="1" applyFill="1" applyBorder="1" applyAlignment="1" applyProtection="1">
      <alignment horizontal="center" vertical="center"/>
    </xf>
    <xf numFmtId="0" fontId="1" fillId="5" borderId="123" xfId="0" applyFont="1" applyFill="1" applyBorder="1" applyAlignment="1" applyProtection="1">
      <alignment horizontal="center" vertical="center"/>
    </xf>
    <xf numFmtId="0" fontId="0" fillId="9" borderId="123" xfId="0" applyFont="1" applyFill="1" applyBorder="1" applyAlignment="1" applyProtection="1">
      <alignment horizontal="center" vertical="center" wrapText="1"/>
    </xf>
    <xf numFmtId="0" fontId="1" fillId="9" borderId="123" xfId="0" applyFont="1" applyFill="1" applyBorder="1" applyAlignment="1" applyProtection="1">
      <alignment horizontal="left" vertical="center"/>
    </xf>
    <xf numFmtId="0" fontId="0" fillId="9" borderId="123" xfId="0" applyFont="1" applyFill="1" applyBorder="1" applyAlignment="1" applyProtection="1">
      <alignment vertical="center" wrapText="1"/>
    </xf>
    <xf numFmtId="0" fontId="0" fillId="9" borderId="123" xfId="0" applyFont="1" applyFill="1" applyBorder="1" applyAlignment="1" applyProtection="1">
      <alignment horizontal="left" vertical="center" wrapText="1"/>
      <protection locked="0"/>
    </xf>
    <xf numFmtId="0" fontId="0" fillId="9" borderId="7" xfId="0" applyFont="1" applyFill="1" applyBorder="1" applyAlignment="1" applyProtection="1">
      <alignment vertical="center" wrapText="1"/>
      <protection locked="0"/>
    </xf>
    <xf numFmtId="0" fontId="1" fillId="4" borderId="7" xfId="0" applyFont="1" applyFill="1" applyBorder="1" applyAlignment="1" applyProtection="1">
      <alignment horizontal="center" vertical="center"/>
    </xf>
    <xf numFmtId="0" fontId="1" fillId="6" borderId="7" xfId="0" applyFont="1" applyFill="1" applyBorder="1" applyAlignment="1" applyProtection="1">
      <alignment horizontal="center" vertical="center"/>
    </xf>
    <xf numFmtId="0" fontId="0" fillId="9" borderId="7" xfId="0" applyFont="1" applyFill="1" applyBorder="1" applyAlignment="1" applyProtection="1">
      <alignment vertical="center" wrapText="1"/>
    </xf>
    <xf numFmtId="0" fontId="26" fillId="9" borderId="57" xfId="0" applyFont="1" applyFill="1" applyBorder="1" applyAlignment="1" applyProtection="1">
      <alignment horizontal="center" vertical="center" wrapText="1"/>
    </xf>
    <xf numFmtId="0" fontId="0" fillId="0" borderId="81" xfId="0" applyFont="1" applyBorder="1" applyAlignment="1" applyProtection="1">
      <alignment vertical="center" wrapText="1"/>
    </xf>
    <xf numFmtId="0" fontId="19" fillId="0" borderId="127" xfId="0" applyFont="1" applyBorder="1" applyAlignment="1" applyProtection="1">
      <alignment horizontal="center" vertical="center" wrapText="1"/>
    </xf>
    <xf numFmtId="0" fontId="0" fillId="9" borderId="127" xfId="0" applyFill="1" applyBorder="1" applyAlignment="1" applyProtection="1">
      <alignment vertical="center" wrapText="1"/>
      <protection locked="0"/>
    </xf>
    <xf numFmtId="0" fontId="0" fillId="2" borderId="124" xfId="0" applyFill="1" applyBorder="1" applyAlignment="1" applyProtection="1">
      <alignment vertical="center" wrapText="1"/>
    </xf>
    <xf numFmtId="0" fontId="1" fillId="9" borderId="127" xfId="0" applyFont="1" applyFill="1" applyBorder="1" applyAlignment="1" applyProtection="1">
      <alignment horizontal="center" vertical="center"/>
      <protection locked="0"/>
    </xf>
    <xf numFmtId="0" fontId="1" fillId="9" borderId="128" xfId="0" applyFont="1" applyFill="1" applyBorder="1" applyAlignment="1" applyProtection="1">
      <alignment horizontal="center" vertical="center"/>
    </xf>
    <xf numFmtId="0" fontId="1" fillId="9" borderId="127" xfId="0" applyFont="1" applyFill="1" applyBorder="1" applyAlignment="1" applyProtection="1">
      <alignment horizontal="center" vertical="center"/>
    </xf>
    <xf numFmtId="0" fontId="1" fillId="4" borderId="127" xfId="0" applyFont="1" applyFill="1" applyBorder="1" applyAlignment="1" applyProtection="1">
      <alignment horizontal="center" vertical="center"/>
    </xf>
    <xf numFmtId="0" fontId="1" fillId="6" borderId="127" xfId="0" applyFont="1" applyFill="1" applyBorder="1" applyAlignment="1" applyProtection="1">
      <alignment horizontal="center" vertical="center"/>
    </xf>
    <xf numFmtId="0" fontId="1" fillId="5" borderId="127" xfId="0" applyFont="1" applyFill="1" applyBorder="1" applyAlignment="1" applyProtection="1">
      <alignment horizontal="center" vertical="center"/>
    </xf>
    <xf numFmtId="0" fontId="0" fillId="9" borderId="129" xfId="0" applyFont="1" applyFill="1" applyBorder="1" applyAlignment="1" applyProtection="1">
      <alignment horizontal="center" vertical="center" wrapText="1"/>
    </xf>
    <xf numFmtId="0" fontId="1" fillId="9" borderId="127" xfId="0" applyFont="1" applyFill="1" applyBorder="1" applyAlignment="1" applyProtection="1">
      <alignment horizontal="left" vertical="center"/>
    </xf>
    <xf numFmtId="0" fontId="8" fillId="9" borderId="127" xfId="0" applyFont="1" applyFill="1" applyBorder="1" applyAlignment="1" applyProtection="1">
      <alignment horizontal="center" vertical="center" wrapText="1"/>
    </xf>
    <xf numFmtId="0" fontId="0" fillId="9" borderId="128" xfId="0" applyFill="1" applyBorder="1" applyAlignment="1" applyProtection="1">
      <alignment vertical="center" wrapText="1"/>
      <protection locked="0"/>
    </xf>
    <xf numFmtId="0" fontId="0" fillId="9" borderId="123" xfId="0" applyFill="1" applyBorder="1" applyAlignment="1" applyProtection="1">
      <alignment vertical="center" wrapText="1"/>
      <protection locked="0"/>
    </xf>
    <xf numFmtId="0" fontId="8" fillId="9" borderId="123" xfId="0" applyFont="1" applyFill="1" applyBorder="1" applyAlignment="1" applyProtection="1">
      <alignment horizontal="center" vertical="center" wrapText="1"/>
    </xf>
    <xf numFmtId="0" fontId="0" fillId="9" borderId="58" xfId="0" applyFill="1" applyBorder="1" applyAlignment="1" applyProtection="1">
      <alignment vertical="center" wrapText="1"/>
      <protection locked="0"/>
    </xf>
    <xf numFmtId="0" fontId="0" fillId="9" borderId="94" xfId="0" applyFill="1" applyBorder="1" applyAlignment="1" applyProtection="1">
      <alignment vertical="center" wrapText="1"/>
      <protection locked="0"/>
    </xf>
    <xf numFmtId="0" fontId="0" fillId="0" borderId="100" xfId="0" applyFont="1" applyBorder="1" applyAlignment="1" applyProtection="1">
      <alignment vertical="center" wrapText="1"/>
    </xf>
    <xf numFmtId="0" fontId="18" fillId="0" borderId="130" xfId="0" applyFont="1" applyBorder="1" applyAlignment="1" applyProtection="1">
      <alignment horizontal="center" vertical="center" wrapText="1"/>
    </xf>
    <xf numFmtId="0" fontId="0" fillId="9" borderId="57" xfId="0" applyFill="1" applyBorder="1" applyAlignment="1" applyProtection="1">
      <alignment vertical="center" wrapText="1"/>
      <protection locked="0"/>
    </xf>
    <xf numFmtId="0" fontId="18" fillId="0" borderId="131" xfId="0" applyFont="1" applyBorder="1" applyAlignment="1" applyProtection="1">
      <alignment horizontal="center" vertical="center" wrapText="1"/>
    </xf>
    <xf numFmtId="0" fontId="0" fillId="0" borderId="5" xfId="0" applyFont="1" applyBorder="1" applyAlignment="1" applyProtection="1">
      <alignment wrapText="1"/>
    </xf>
    <xf numFmtId="0" fontId="18" fillId="0" borderId="105" xfId="0" applyFont="1" applyBorder="1" applyAlignment="1" applyProtection="1">
      <alignment horizontal="center" vertical="center" wrapText="1"/>
    </xf>
    <xf numFmtId="0" fontId="19" fillId="0" borderId="136" xfId="0" applyFont="1" applyBorder="1" applyAlignment="1" applyProtection="1">
      <alignment horizontal="center" vertical="center" wrapText="1"/>
    </xf>
    <xf numFmtId="0" fontId="0" fillId="9" borderId="136" xfId="0" applyFill="1" applyBorder="1" applyAlignment="1" applyProtection="1">
      <alignment vertical="center" wrapText="1"/>
      <protection locked="0"/>
    </xf>
    <xf numFmtId="0" fontId="0" fillId="2" borderId="135" xfId="0" applyFont="1" applyFill="1" applyBorder="1" applyAlignment="1" applyProtection="1">
      <alignment vertical="center" wrapText="1"/>
    </xf>
    <xf numFmtId="0" fontId="1" fillId="9" borderId="136" xfId="0" applyFont="1" applyFill="1" applyBorder="1" applyAlignment="1" applyProtection="1">
      <alignment horizontal="center" vertical="center"/>
      <protection locked="0"/>
    </xf>
    <xf numFmtId="0" fontId="1" fillId="9" borderId="136" xfId="0" applyFont="1" applyFill="1" applyBorder="1" applyAlignment="1" applyProtection="1">
      <alignment horizontal="center" vertical="center"/>
    </xf>
    <xf numFmtId="0" fontId="1" fillId="4" borderId="136" xfId="0" applyFont="1" applyFill="1" applyBorder="1" applyAlignment="1" applyProtection="1">
      <alignment horizontal="center" vertical="center"/>
    </xf>
    <xf numFmtId="0" fontId="1" fillId="6" borderId="136" xfId="0" applyFont="1" applyFill="1" applyBorder="1" applyAlignment="1" applyProtection="1">
      <alignment horizontal="center" vertical="center"/>
    </xf>
    <xf numFmtId="0" fontId="1" fillId="5" borderId="136" xfId="0" applyFont="1" applyFill="1" applyBorder="1" applyAlignment="1" applyProtection="1">
      <alignment horizontal="center" vertical="center"/>
    </xf>
    <xf numFmtId="0" fontId="0" fillId="9" borderId="136" xfId="0" applyFont="1" applyFill="1" applyBorder="1" applyAlignment="1" applyProtection="1">
      <alignment horizontal="center" vertical="center" wrapText="1"/>
    </xf>
    <xf numFmtId="0" fontId="1" fillId="9" borderId="136" xfId="0" applyFont="1" applyFill="1" applyBorder="1" applyAlignment="1" applyProtection="1">
      <alignment horizontal="left" vertical="center"/>
    </xf>
    <xf numFmtId="0" fontId="0" fillId="9" borderId="136" xfId="0" applyFont="1" applyFill="1" applyBorder="1" applyAlignment="1" applyProtection="1">
      <alignment vertical="center" wrapText="1"/>
    </xf>
    <xf numFmtId="0" fontId="0" fillId="9" borderId="136" xfId="0" applyFont="1" applyFill="1" applyBorder="1" applyAlignment="1" applyProtection="1">
      <alignment vertical="center" wrapText="1"/>
      <protection locked="0"/>
    </xf>
    <xf numFmtId="0" fontId="0" fillId="0" borderId="0" xfId="0" applyFont="1" applyBorder="1" applyAlignment="1" applyProtection="1">
      <alignment vertical="center"/>
    </xf>
    <xf numFmtId="0" fontId="18" fillId="0" borderId="107" xfId="0" applyFont="1" applyBorder="1" applyAlignment="1" applyProtection="1">
      <alignment horizontal="center" vertical="center" wrapText="1"/>
    </xf>
    <xf numFmtId="0" fontId="19" fillId="0" borderId="138" xfId="0" applyFont="1" applyBorder="1" applyAlignment="1" applyProtection="1">
      <alignment horizontal="center" vertical="center" wrapText="1"/>
    </xf>
    <xf numFmtId="0" fontId="0" fillId="9" borderId="138" xfId="0" applyFill="1" applyBorder="1" applyAlignment="1" applyProtection="1">
      <alignment vertical="center" wrapText="1"/>
      <protection locked="0"/>
    </xf>
    <xf numFmtId="0" fontId="0" fillId="2" borderId="137" xfId="0" applyFont="1" applyFill="1" applyBorder="1" applyAlignment="1" applyProtection="1">
      <alignment vertical="center" wrapText="1"/>
    </xf>
    <xf numFmtId="0" fontId="1" fillId="9" borderId="138" xfId="0" applyFont="1" applyFill="1" applyBorder="1" applyAlignment="1" applyProtection="1">
      <alignment horizontal="center" vertical="center"/>
      <protection locked="0"/>
    </xf>
    <xf numFmtId="0" fontId="1" fillId="9" borderId="138" xfId="0" applyFont="1" applyFill="1" applyBorder="1" applyAlignment="1" applyProtection="1">
      <alignment horizontal="center" vertical="center"/>
    </xf>
    <xf numFmtId="0" fontId="1" fillId="4" borderId="138" xfId="0" applyFont="1" applyFill="1" applyBorder="1" applyAlignment="1" applyProtection="1">
      <alignment horizontal="center" vertical="center"/>
    </xf>
    <xf numFmtId="0" fontId="1" fillId="6" borderId="138" xfId="0" applyFont="1" applyFill="1" applyBorder="1" applyAlignment="1" applyProtection="1">
      <alignment horizontal="center" vertical="center"/>
    </xf>
    <xf numFmtId="0" fontId="1" fillId="5" borderId="138" xfId="0" applyFont="1" applyFill="1" applyBorder="1" applyAlignment="1" applyProtection="1">
      <alignment horizontal="center" vertical="center"/>
    </xf>
    <xf numFmtId="0" fontId="0" fillId="9" borderId="138" xfId="0" applyFont="1" applyFill="1" applyBorder="1" applyAlignment="1" applyProtection="1">
      <alignment horizontal="center" vertical="center" wrapText="1"/>
    </xf>
    <xf numFmtId="0" fontId="1" fillId="9" borderId="138" xfId="0" applyFont="1" applyFill="1" applyBorder="1" applyAlignment="1" applyProtection="1">
      <alignment horizontal="left" vertical="center"/>
    </xf>
    <xf numFmtId="0" fontId="8" fillId="9" borderId="138" xfId="0" applyFont="1" applyFill="1" applyBorder="1" applyAlignment="1" applyProtection="1">
      <alignment horizontal="center" vertical="center" wrapText="1"/>
    </xf>
    <xf numFmtId="0" fontId="0" fillId="9" borderId="138" xfId="0" applyFont="1" applyFill="1" applyBorder="1" applyAlignment="1" applyProtection="1">
      <alignment vertical="center" wrapText="1"/>
      <protection locked="0"/>
    </xf>
    <xf numFmtId="0" fontId="0" fillId="0" borderId="106" xfId="0" applyFont="1" applyBorder="1" applyAlignment="1" applyProtection="1">
      <alignment vertical="center" wrapText="1"/>
    </xf>
    <xf numFmtId="0" fontId="1" fillId="0" borderId="5" xfId="0" applyFont="1" applyBorder="1" applyAlignment="1" applyProtection="1">
      <alignment vertical="center" wrapText="1"/>
    </xf>
    <xf numFmtId="0" fontId="0" fillId="0" borderId="145" xfId="0" applyFont="1" applyBorder="1" applyAlignment="1" applyProtection="1">
      <alignment vertical="center"/>
    </xf>
    <xf numFmtId="0" fontId="0" fillId="2" borderId="127" xfId="0" applyFont="1" applyFill="1" applyBorder="1" applyAlignment="1" applyProtection="1">
      <alignment horizontal="center" vertical="center" wrapText="1"/>
    </xf>
    <xf numFmtId="0" fontId="0" fillId="2" borderId="11" xfId="0" applyFill="1" applyBorder="1" applyAlignment="1" applyProtection="1">
      <alignment vertical="center" wrapText="1"/>
    </xf>
    <xf numFmtId="0" fontId="0" fillId="2" borderId="127" xfId="0" applyFill="1" applyBorder="1" applyAlignment="1" applyProtection="1">
      <alignment horizontal="center" vertical="center" wrapText="1"/>
    </xf>
    <xf numFmtId="0" fontId="0" fillId="2" borderId="78" xfId="0" applyFont="1" applyFill="1" applyBorder="1" applyAlignment="1" applyProtection="1">
      <alignment vertical="center" wrapText="1"/>
    </xf>
    <xf numFmtId="0" fontId="18" fillId="0" borderId="146" xfId="0" applyFont="1" applyBorder="1" applyAlignment="1" applyProtection="1">
      <alignment horizontal="center" vertical="center" wrapText="1"/>
    </xf>
    <xf numFmtId="0" fontId="19" fillId="0" borderId="147" xfId="0" applyFont="1" applyBorder="1" applyAlignment="1" applyProtection="1">
      <alignment horizontal="center" vertical="center" wrapText="1"/>
    </xf>
    <xf numFmtId="0" fontId="0" fillId="9" borderId="147" xfId="0" applyFont="1" applyFill="1" applyBorder="1" applyAlignment="1" applyProtection="1">
      <alignment vertical="center" wrapText="1"/>
      <protection locked="0"/>
    </xf>
    <xf numFmtId="0" fontId="0" fillId="2" borderId="84" xfId="0" applyFont="1" applyFill="1" applyBorder="1" applyAlignment="1" applyProtection="1">
      <alignment vertical="center" wrapText="1"/>
    </xf>
    <xf numFmtId="0" fontId="1" fillId="9" borderId="147" xfId="0" applyFont="1" applyFill="1" applyBorder="1" applyAlignment="1" applyProtection="1">
      <alignment horizontal="center" vertical="center"/>
      <protection locked="0"/>
    </xf>
    <xf numFmtId="0" fontId="1" fillId="9" borderId="147" xfId="0" applyFont="1" applyFill="1" applyBorder="1" applyAlignment="1" applyProtection="1">
      <alignment horizontal="center" vertical="center"/>
    </xf>
    <xf numFmtId="0" fontId="1" fillId="4" borderId="147" xfId="0" applyFont="1" applyFill="1" applyBorder="1" applyAlignment="1" applyProtection="1">
      <alignment horizontal="center" vertical="center"/>
    </xf>
    <xf numFmtId="0" fontId="1" fillId="6" borderId="147" xfId="0" applyFont="1" applyFill="1" applyBorder="1" applyAlignment="1" applyProtection="1">
      <alignment horizontal="center" vertical="center"/>
    </xf>
    <xf numFmtId="0" fontId="1" fillId="5" borderId="147" xfId="0" applyFont="1" applyFill="1" applyBorder="1" applyAlignment="1" applyProtection="1">
      <alignment horizontal="center" vertical="center"/>
    </xf>
    <xf numFmtId="0" fontId="0" fillId="9" borderId="147" xfId="0" applyFont="1" applyFill="1" applyBorder="1" applyAlignment="1" applyProtection="1">
      <alignment horizontal="center" vertical="center" wrapText="1"/>
    </xf>
    <xf numFmtId="0" fontId="1" fillId="9" borderId="147" xfId="0" applyFont="1" applyFill="1" applyBorder="1" applyAlignment="1" applyProtection="1">
      <alignment horizontal="left" vertical="center"/>
    </xf>
    <xf numFmtId="0" fontId="0" fillId="9" borderId="147" xfId="0" applyFont="1" applyFill="1" applyBorder="1" applyAlignment="1" applyProtection="1">
      <alignment vertical="center" wrapText="1"/>
    </xf>
    <xf numFmtId="0" fontId="0" fillId="0" borderId="148" xfId="0" applyFont="1" applyBorder="1" applyAlignment="1" applyProtection="1">
      <alignment vertical="center" wrapText="1"/>
    </xf>
    <xf numFmtId="0" fontId="2" fillId="2" borderId="151"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52" xfId="0" applyFont="1" applyFill="1" applyBorder="1" applyAlignment="1" applyProtection="1">
      <alignment horizontal="center" vertical="center" wrapText="1"/>
    </xf>
    <xf numFmtId="0" fontId="0" fillId="3" borderId="68" xfId="0" applyFont="1" applyFill="1" applyBorder="1" applyAlignment="1" applyProtection="1">
      <alignment vertical="center" wrapText="1"/>
      <protection locked="0"/>
    </xf>
    <xf numFmtId="0" fontId="0" fillId="2" borderId="68" xfId="0" applyFont="1" applyFill="1" applyBorder="1" applyAlignment="1" applyProtection="1">
      <alignment vertical="center" wrapText="1"/>
    </xf>
    <xf numFmtId="0" fontId="1" fillId="7" borderId="68" xfId="0" applyFont="1" applyFill="1" applyBorder="1" applyAlignment="1" applyProtection="1">
      <alignment horizontal="center" vertical="center"/>
    </xf>
    <xf numFmtId="0" fontId="12" fillId="0" borderId="1" xfId="0" applyFont="1" applyBorder="1" applyAlignment="1" applyProtection="1">
      <alignment horizontal="center" vertical="center" wrapText="1"/>
    </xf>
    <xf numFmtId="0" fontId="0" fillId="0" borderId="4" xfId="0" applyBorder="1" applyAlignment="1">
      <alignment wrapText="1"/>
    </xf>
    <xf numFmtId="0" fontId="0" fillId="0" borderId="133" xfId="0" applyBorder="1" applyAlignment="1">
      <alignment wrapText="1"/>
    </xf>
    <xf numFmtId="0" fontId="0" fillId="0" borderId="15" xfId="0" applyBorder="1" applyAlignment="1">
      <alignment wrapText="1"/>
    </xf>
    <xf numFmtId="0" fontId="0" fillId="0" borderId="12" xfId="0" applyBorder="1" applyAlignment="1">
      <alignment wrapText="1"/>
    </xf>
    <xf numFmtId="0" fontId="0" fillId="0" borderId="46" xfId="0" applyBorder="1" applyAlignment="1">
      <alignment wrapText="1"/>
    </xf>
    <xf numFmtId="0" fontId="12" fillId="0" borderId="132" xfId="0" applyFont="1" applyBorder="1" applyAlignment="1" applyProtection="1">
      <alignment horizontal="center" vertical="center" wrapText="1"/>
    </xf>
    <xf numFmtId="0" fontId="0" fillId="0" borderId="134" xfId="0" applyBorder="1" applyAlignment="1">
      <alignment wrapText="1"/>
    </xf>
    <xf numFmtId="0" fontId="7" fillId="0" borderId="16" xfId="0" applyFont="1" applyBorder="1" applyAlignment="1" applyProtection="1">
      <alignment horizontal="left" vertical="center" wrapText="1" indent="1"/>
    </xf>
    <xf numFmtId="0" fontId="0" fillId="0" borderId="29"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81" xfId="0" applyFont="1" applyBorder="1" applyAlignment="1" applyProtection="1">
      <alignment vertical="center" wrapText="1"/>
    </xf>
    <xf numFmtId="0" fontId="0" fillId="0" borderId="82" xfId="0" applyBorder="1" applyAlignment="1">
      <alignment vertical="center" wrapText="1"/>
    </xf>
    <xf numFmtId="0" fontId="0" fillId="0" borderId="96" xfId="0" applyBorder="1" applyAlignment="1">
      <alignment vertical="center" wrapText="1"/>
    </xf>
    <xf numFmtId="0" fontId="0" fillId="0" borderId="60" xfId="0" applyBorder="1" applyAlignment="1" applyProtection="1">
      <alignment horizontal="left" vertical="center" wrapText="1" indent="2"/>
    </xf>
    <xf numFmtId="0" fontId="0" fillId="0" borderId="61" xfId="0" applyBorder="1" applyAlignment="1" applyProtection="1">
      <alignment horizontal="left" vertical="center" wrapText="1"/>
    </xf>
    <xf numFmtId="0" fontId="0" fillId="0" borderId="62" xfId="0" applyBorder="1" applyAlignment="1" applyProtection="1">
      <alignment horizontal="left" vertical="center" wrapText="1"/>
    </xf>
    <xf numFmtId="0" fontId="0" fillId="0" borderId="120" xfId="0" applyBorder="1" applyAlignment="1" applyProtection="1">
      <alignment horizontal="left" vertical="center" wrapText="1" indent="2"/>
    </xf>
    <xf numFmtId="0" fontId="0" fillId="0" borderId="121" xfId="0" applyBorder="1" applyAlignment="1" applyProtection="1">
      <alignment horizontal="left" vertical="center" wrapText="1"/>
    </xf>
    <xf numFmtId="0" fontId="0" fillId="0" borderId="122" xfId="0" applyBorder="1" applyAlignment="1" applyProtection="1">
      <alignment horizontal="left" vertical="center" wrapText="1"/>
    </xf>
    <xf numFmtId="0" fontId="18" fillId="0" borderId="105"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23" xfId="0" applyBorder="1" applyAlignment="1">
      <alignment horizontal="center" vertical="center" wrapText="1"/>
    </xf>
    <xf numFmtId="0" fontId="0" fillId="0" borderId="95" xfId="0" applyFont="1" applyBorder="1" applyAlignment="1" applyProtection="1">
      <alignment vertical="top" wrapText="1"/>
    </xf>
    <xf numFmtId="0" fontId="0" fillId="0" borderId="6" xfId="0" applyFont="1" applyBorder="1" applyAlignment="1" applyProtection="1">
      <alignment vertical="top" wrapText="1"/>
    </xf>
    <xf numFmtId="0" fontId="0" fillId="0" borderId="8" xfId="0" applyBorder="1" applyAlignment="1">
      <alignment vertical="top" wrapText="1"/>
    </xf>
    <xf numFmtId="0" fontId="0" fillId="0" borderId="112" xfId="0" applyBorder="1" applyAlignment="1" applyProtection="1">
      <alignment horizontal="left" vertical="center" wrapText="1" indent="2"/>
    </xf>
    <xf numFmtId="0" fontId="0" fillId="0" borderId="113" xfId="0" applyBorder="1" applyAlignment="1" applyProtection="1">
      <alignment horizontal="left" vertical="center" wrapText="1"/>
    </xf>
    <xf numFmtId="0" fontId="0" fillId="0" borderId="114" xfId="0" applyBorder="1" applyAlignment="1" applyProtection="1">
      <alignment horizontal="left" vertical="center" wrapText="1"/>
    </xf>
    <xf numFmtId="0" fontId="0" fillId="0" borderId="112" xfId="0" applyBorder="1" applyAlignment="1" applyProtection="1">
      <alignment horizontal="left" vertical="center" wrapText="1" indent="8"/>
    </xf>
    <xf numFmtId="0" fontId="0" fillId="0" borderId="113" xfId="0" applyBorder="1" applyAlignment="1" applyProtection="1">
      <alignment horizontal="left" vertical="center" wrapText="1" indent="6"/>
    </xf>
    <xf numFmtId="0" fontId="0" fillId="0" borderId="114" xfId="0" applyBorder="1" applyAlignment="1" applyProtection="1">
      <alignment horizontal="left" vertical="center" wrapText="1" indent="6"/>
    </xf>
    <xf numFmtId="0" fontId="13" fillId="0" borderId="16"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54" xfId="0" applyFont="1" applyBorder="1" applyAlignment="1" applyProtection="1">
      <alignment horizontal="left" vertical="center" wrapText="1" indent="1"/>
    </xf>
    <xf numFmtId="0" fontId="0" fillId="0" borderId="55"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81" xfId="0" applyBorder="1" applyAlignment="1" applyProtection="1">
      <alignment vertical="center" wrapText="1"/>
    </xf>
    <xf numFmtId="0" fontId="0" fillId="0" borderId="82" xfId="0" applyBorder="1" applyProtection="1"/>
    <xf numFmtId="0" fontId="0" fillId="0" borderId="96" xfId="0" applyBorder="1" applyProtection="1"/>
    <xf numFmtId="0" fontId="21" fillId="8" borderId="149" xfId="0" applyFont="1" applyFill="1" applyBorder="1" applyAlignment="1" applyProtection="1">
      <alignment horizontal="left" vertical="center" wrapText="1" indent="6"/>
    </xf>
    <xf numFmtId="0" fontId="0" fillId="0" borderId="150" xfId="0" applyBorder="1" applyAlignment="1">
      <alignment horizontal="left" indent="6"/>
    </xf>
    <xf numFmtId="0" fontId="0" fillId="0" borderId="32" xfId="0" applyBorder="1" applyAlignment="1">
      <alignment horizontal="left" indent="6"/>
    </xf>
    <xf numFmtId="0" fontId="21" fillId="8" borderId="45" xfId="0" applyFont="1" applyFill="1" applyBorder="1" applyAlignment="1" applyProtection="1">
      <alignment horizontal="left" vertical="center" wrapText="1" indent="6"/>
    </xf>
    <xf numFmtId="0" fontId="0" fillId="0" borderId="41" xfId="0" applyBorder="1" applyAlignment="1">
      <alignment horizontal="left" indent="6"/>
    </xf>
    <xf numFmtId="0" fontId="0" fillId="0" borderId="47" xfId="0" applyBorder="1" applyAlignment="1">
      <alignment horizontal="left" indent="6"/>
    </xf>
    <xf numFmtId="0" fontId="5" fillId="2" borderId="21" xfId="0" applyFont="1" applyFill="1" applyBorder="1" applyAlignment="1" applyProtection="1">
      <alignment horizontal="center" vertical="center" wrapText="1"/>
    </xf>
    <xf numFmtId="0" fontId="0" fillId="2" borderId="41" xfId="0" applyFill="1" applyBorder="1" applyAlignment="1" applyProtection="1">
      <alignment wrapText="1"/>
    </xf>
    <xf numFmtId="0" fontId="0" fillId="2" borderId="20" xfId="0" applyFill="1" applyBorder="1" applyAlignment="1" applyProtection="1">
      <alignment wrapText="1"/>
    </xf>
    <xf numFmtId="0" fontId="7" fillId="0" borderId="15" xfId="0" applyFont="1" applyBorder="1" applyAlignment="1" applyProtection="1">
      <alignment horizontal="left" vertical="center" wrapText="1" indent="1"/>
    </xf>
    <xf numFmtId="0" fontId="0" fillId="0" borderId="12" xfId="0" applyBorder="1" applyAlignment="1" applyProtection="1">
      <alignment horizontal="left" vertical="center"/>
    </xf>
    <xf numFmtId="0" fontId="0" fillId="0" borderId="10" xfId="0" applyBorder="1" applyAlignment="1" applyProtection="1">
      <alignment horizontal="left" vertical="center"/>
    </xf>
    <xf numFmtId="0" fontId="0" fillId="0" borderId="29" xfId="0" applyBorder="1" applyAlignment="1" applyProtection="1">
      <alignment horizontal="left" vertical="center"/>
    </xf>
    <xf numFmtId="0" fontId="0" fillId="0" borderId="9" xfId="0" applyBorder="1" applyAlignment="1" applyProtection="1">
      <alignment horizontal="left" vertical="center"/>
    </xf>
    <xf numFmtId="0" fontId="0" fillId="0" borderId="116" xfId="0" applyFont="1" applyBorder="1" applyAlignment="1" applyProtection="1">
      <alignment horizontal="left" vertical="center" wrapText="1" indent="2"/>
    </xf>
    <xf numFmtId="0" fontId="0" fillId="0" borderId="117" xfId="0" applyBorder="1" applyAlignment="1" applyProtection="1">
      <alignment horizontal="left" vertical="center"/>
    </xf>
    <xf numFmtId="0" fontId="0" fillId="0" borderId="118" xfId="0" applyBorder="1" applyAlignment="1" applyProtection="1">
      <alignment horizontal="left" vertical="center"/>
    </xf>
    <xf numFmtId="0" fontId="5" fillId="0" borderId="91" xfId="0" applyFont="1" applyBorder="1" applyAlignment="1" applyProtection="1">
      <alignment horizontal="left" vertical="center" wrapText="1" indent="2"/>
    </xf>
    <xf numFmtId="0" fontId="0" fillId="0" borderId="92" xfId="0" applyBorder="1" applyAlignment="1" applyProtection="1">
      <alignment horizontal="left" vertical="center" wrapText="1"/>
    </xf>
    <xf numFmtId="0" fontId="0" fillId="0" borderId="93" xfId="0" applyBorder="1" applyAlignment="1" applyProtection="1">
      <alignment horizontal="left" vertical="center" wrapText="1"/>
    </xf>
    <xf numFmtId="0" fontId="0" fillId="0" borderId="64" xfId="0" applyBorder="1" applyAlignment="1" applyProtection="1">
      <alignment horizontal="left" vertical="center" wrapText="1" indent="2"/>
    </xf>
    <xf numFmtId="0" fontId="0" fillId="0" borderId="65" xfId="0" applyBorder="1" applyAlignment="1" applyProtection="1">
      <alignment horizontal="left" vertical="center" wrapText="1"/>
    </xf>
    <xf numFmtId="0" fontId="0" fillId="0" borderId="66" xfId="0" applyBorder="1" applyAlignment="1" applyProtection="1">
      <alignment horizontal="left" vertical="center" wrapText="1"/>
    </xf>
    <xf numFmtId="0" fontId="21" fillId="8" borderId="41" xfId="0" applyFont="1" applyFill="1" applyBorder="1" applyAlignment="1" applyProtection="1">
      <alignment horizontal="left" vertical="center" wrapText="1" indent="6"/>
    </xf>
    <xf numFmtId="0" fontId="21" fillId="8" borderId="47" xfId="0" applyFont="1" applyFill="1" applyBorder="1" applyAlignment="1" applyProtection="1">
      <alignment horizontal="left" vertical="center" wrapText="1" indent="6"/>
    </xf>
    <xf numFmtId="0" fontId="7" fillId="0" borderId="87" xfId="0" applyFont="1" applyBorder="1" applyAlignment="1" applyProtection="1">
      <alignment horizontal="left" vertical="center" wrapText="1" indent="1"/>
    </xf>
    <xf numFmtId="0" fontId="0" fillId="0" borderId="88" xfId="0" applyBorder="1" applyAlignment="1" applyProtection="1">
      <alignment horizontal="left" vertical="center" wrapText="1"/>
    </xf>
    <xf numFmtId="0" fontId="0" fillId="0" borderId="89" xfId="0" applyBorder="1" applyAlignment="1" applyProtection="1">
      <alignment horizontal="left" vertical="center" wrapText="1"/>
    </xf>
    <xf numFmtId="0" fontId="0" fillId="0" borderId="14" xfId="0" applyFont="1" applyBorder="1" applyAlignment="1" applyProtection="1">
      <alignment vertical="center" wrapText="1"/>
    </xf>
    <xf numFmtId="0" fontId="0" fillId="0" borderId="6" xfId="0" applyFont="1" applyBorder="1" applyAlignment="1" applyProtection="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8" fillId="0" borderId="13" xfId="0" applyFont="1" applyBorder="1" applyAlignment="1" applyProtection="1">
      <alignment horizontal="center" vertical="center" wrapText="1"/>
    </xf>
    <xf numFmtId="0" fontId="0" fillId="0" borderId="22" xfId="0" applyBorder="1" applyAlignment="1">
      <alignment horizontal="center" vertical="center" wrapText="1"/>
    </xf>
    <xf numFmtId="0" fontId="0" fillId="0" borderId="78" xfId="0" applyBorder="1" applyAlignment="1" applyProtection="1">
      <alignment horizontal="left" vertical="center" wrapText="1" indent="8"/>
    </xf>
    <xf numFmtId="0" fontId="0" fillId="0" borderId="79" xfId="0" applyBorder="1" applyAlignment="1" applyProtection="1">
      <alignment horizontal="left" vertical="center" wrapText="1" indent="6"/>
    </xf>
    <xf numFmtId="0" fontId="0" fillId="0" borderId="80" xfId="0" applyBorder="1" applyAlignment="1" applyProtection="1">
      <alignment horizontal="left" vertical="center" wrapText="1" indent="6"/>
    </xf>
    <xf numFmtId="0" fontId="0" fillId="3" borderId="27" xfId="0"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2" xfId="0" applyFont="1" applyBorder="1" applyAlignment="1" applyProtection="1">
      <alignment vertical="center" wrapText="1"/>
    </xf>
    <xf numFmtId="0" fontId="0" fillId="0" borderId="24" xfId="0" applyBorder="1" applyAlignment="1">
      <alignment vertical="center" wrapText="1"/>
    </xf>
    <xf numFmtId="0" fontId="18" fillId="0" borderId="43" xfId="0" applyFont="1" applyBorder="1" applyAlignment="1" applyProtection="1">
      <alignment horizontal="center" vertical="center" wrapText="1"/>
    </xf>
    <xf numFmtId="0" fontId="0" fillId="0" borderId="91" xfId="0" applyFont="1" applyBorder="1" applyAlignment="1" applyProtection="1">
      <alignment horizontal="left" vertical="center" wrapText="1" indent="2"/>
    </xf>
    <xf numFmtId="0" fontId="0" fillId="0" borderId="92" xfId="0" applyFont="1" applyBorder="1" applyAlignment="1" applyProtection="1">
      <alignment horizontal="left" vertical="center" wrapText="1" indent="2"/>
    </xf>
    <xf numFmtId="0" fontId="0" fillId="0" borderId="93" xfId="0" applyFont="1" applyBorder="1" applyAlignment="1" applyProtection="1">
      <alignment horizontal="left" vertical="center" wrapText="1" indent="2"/>
    </xf>
    <xf numFmtId="0" fontId="0" fillId="0" borderId="101" xfId="0" applyBorder="1" applyAlignment="1" applyProtection="1">
      <alignment vertical="center" wrapText="1"/>
    </xf>
    <xf numFmtId="0" fontId="0" fillId="0" borderId="82" xfId="0" applyBorder="1" applyAlignment="1" applyProtection="1">
      <alignment vertical="center" wrapText="1"/>
    </xf>
    <xf numFmtId="0" fontId="0" fillId="0" borderId="100" xfId="0" applyBorder="1" applyAlignment="1">
      <alignment vertical="center" wrapText="1"/>
    </xf>
    <xf numFmtId="0" fontId="7" fillId="0" borderId="60" xfId="0" applyFont="1" applyBorder="1" applyAlignment="1" applyProtection="1">
      <alignment horizontal="left" vertical="center" wrapText="1" indent="1"/>
    </xf>
    <xf numFmtId="0" fontId="7" fillId="0" borderId="102" xfId="0" applyFont="1" applyBorder="1" applyAlignment="1" applyProtection="1">
      <alignment horizontal="left" vertical="center" wrapText="1" indent="1"/>
    </xf>
    <xf numFmtId="0" fontId="0" fillId="0" borderId="103" xfId="0" applyBorder="1" applyAlignment="1" applyProtection="1">
      <alignment horizontal="left" vertical="center" wrapText="1"/>
    </xf>
    <xf numFmtId="0" fontId="0" fillId="0" borderId="104" xfId="0" applyBorder="1" applyAlignment="1" applyProtection="1">
      <alignment horizontal="left" vertical="center" wrapText="1"/>
    </xf>
    <xf numFmtId="0" fontId="0" fillId="0" borderId="55" xfId="0" applyBorder="1" applyAlignment="1" applyProtection="1">
      <alignment horizontal="left" vertical="center"/>
    </xf>
    <xf numFmtId="0" fontId="0" fillId="0" borderId="56" xfId="0" applyBorder="1" applyAlignment="1" applyProtection="1">
      <alignment horizontal="left" vertical="center"/>
    </xf>
    <xf numFmtId="0" fontId="2" fillId="0" borderId="60" xfId="0" applyFont="1" applyBorder="1" applyAlignment="1" applyProtection="1">
      <alignment horizontal="left" vertical="center" wrapText="1" indent="2"/>
    </xf>
    <xf numFmtId="0" fontId="5" fillId="0" borderId="60" xfId="0" applyFont="1" applyBorder="1" applyAlignment="1" applyProtection="1">
      <alignment horizontal="left" vertical="center" wrapText="1" indent="2"/>
    </xf>
    <xf numFmtId="0" fontId="7" fillId="0" borderId="91" xfId="0" applyFont="1" applyBorder="1" applyAlignment="1" applyProtection="1">
      <alignment horizontal="left" vertical="center" wrapText="1" indent="1"/>
    </xf>
    <xf numFmtId="0" fontId="0" fillId="0" borderId="12" xfId="0" applyBorder="1" applyAlignment="1" applyProtection="1">
      <alignment horizontal="left" vertical="center" wrapText="1"/>
    </xf>
    <xf numFmtId="0" fontId="0" fillId="0" borderId="10" xfId="0" applyBorder="1" applyAlignment="1" applyProtection="1">
      <alignment horizontal="left" vertical="center" wrapText="1"/>
    </xf>
    <xf numFmtId="0" fontId="5" fillId="0" borderId="98" xfId="0" applyFont="1" applyBorder="1" applyAlignment="1" applyProtection="1">
      <alignment horizontal="left" vertical="center" wrapText="1"/>
    </xf>
    <xf numFmtId="0" fontId="14" fillId="3" borderId="16" xfId="0" applyFont="1" applyFill="1" applyBorder="1" applyAlignment="1" applyProtection="1">
      <alignment horizontal="left" vertical="center" wrapText="1" indent="1"/>
      <protection locked="0"/>
    </xf>
    <xf numFmtId="0" fontId="8" fillId="3" borderId="28" xfId="0" applyFont="1" applyFill="1" applyBorder="1" applyAlignment="1" applyProtection="1">
      <alignment horizontal="left" vertical="center" wrapText="1" indent="1"/>
      <protection locked="0"/>
    </xf>
    <xf numFmtId="164" fontId="0" fillId="3" borderId="84" xfId="0" applyNumberFormat="1" applyFill="1" applyBorder="1" applyAlignment="1" applyProtection="1">
      <alignment horizontal="left" vertical="center" indent="1"/>
      <protection locked="0"/>
    </xf>
    <xf numFmtId="164" fontId="0" fillId="0" borderId="86" xfId="0" applyNumberFormat="1" applyBorder="1" applyAlignment="1" applyProtection="1">
      <alignment horizontal="left" vertical="center" indent="1"/>
      <protection locked="0"/>
    </xf>
    <xf numFmtId="0" fontId="0" fillId="0" borderId="60" xfId="0" applyFont="1" applyBorder="1" applyAlignment="1" applyProtection="1">
      <alignment horizontal="left" vertical="center" wrapText="1" indent="2"/>
    </xf>
    <xf numFmtId="0" fontId="0" fillId="0" borderId="61" xfId="0" applyFont="1" applyBorder="1" applyAlignment="1" applyProtection="1">
      <alignment horizontal="left" vertical="center" wrapText="1"/>
    </xf>
    <xf numFmtId="0" fontId="0" fillId="0" borderId="62" xfId="0" applyFont="1" applyBorder="1" applyAlignment="1" applyProtection="1">
      <alignment horizontal="left" vertical="center" wrapText="1"/>
    </xf>
    <xf numFmtId="0" fontId="0" fillId="9" borderId="25" xfId="0" applyFont="1" applyFill="1" applyBorder="1" applyAlignment="1" applyProtection="1">
      <alignment horizontal="left" vertical="center" wrapText="1"/>
      <protection locked="0"/>
    </xf>
    <xf numFmtId="0" fontId="0" fillId="9" borderId="26" xfId="0" applyFon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3" borderId="16" xfId="0" applyFill="1" applyBorder="1" applyAlignment="1" applyProtection="1">
      <alignment horizontal="left" vertical="center" wrapText="1" indent="1"/>
      <protection locked="0"/>
    </xf>
    <xf numFmtId="0" fontId="0" fillId="3" borderId="28" xfId="0" applyFill="1" applyBorder="1" applyAlignment="1" applyProtection="1">
      <alignment horizontal="left" vertical="center" wrapText="1" indent="1"/>
      <protection locked="0"/>
    </xf>
    <xf numFmtId="0" fontId="0" fillId="0" borderId="6" xfId="0" applyBorder="1" applyAlignment="1" applyProtection="1">
      <alignment vertical="center" wrapText="1"/>
    </xf>
    <xf numFmtId="0" fontId="0" fillId="0" borderId="14" xfId="0" applyFont="1" applyBorder="1" applyAlignment="1" applyProtection="1">
      <alignment vertical="top" wrapText="1"/>
    </xf>
    <xf numFmtId="0" fontId="0" fillId="0" borderId="6" xfId="0" applyBorder="1" applyAlignment="1">
      <alignment vertical="top" wrapText="1"/>
    </xf>
    <xf numFmtId="0" fontId="0" fillId="0" borderId="61" xfId="0" applyBorder="1" applyAlignment="1" applyProtection="1">
      <alignment horizontal="left" vertical="center"/>
    </xf>
    <xf numFmtId="0" fontId="0" fillId="0" borderId="62" xfId="0" applyBorder="1" applyAlignment="1" applyProtection="1">
      <alignment horizontal="left" vertical="center"/>
    </xf>
    <xf numFmtId="0" fontId="7" fillId="0" borderId="69" xfId="0" applyFont="1" applyBorder="1" applyAlignment="1" applyProtection="1">
      <alignment horizontal="left" vertical="center" wrapText="1" indent="1"/>
    </xf>
    <xf numFmtId="0" fontId="0" fillId="0" borderId="70" xfId="0" applyBorder="1" applyAlignment="1" applyProtection="1">
      <alignment horizontal="left" vertical="center"/>
    </xf>
    <xf numFmtId="0" fontId="0" fillId="0" borderId="71" xfId="0" applyBorder="1" applyAlignment="1" applyProtection="1">
      <alignment horizontal="left" vertical="center"/>
    </xf>
    <xf numFmtId="0" fontId="7" fillId="0" borderId="78" xfId="0" applyFont="1" applyBorder="1" applyAlignment="1" applyProtection="1">
      <alignment horizontal="left" vertical="center" wrapText="1" indent="1"/>
    </xf>
    <xf numFmtId="0" fontId="0" fillId="0" borderId="79" xfId="0" applyBorder="1" applyAlignment="1" applyProtection="1">
      <alignment horizontal="left" vertical="center" wrapText="1"/>
    </xf>
    <xf numFmtId="0" fontId="0" fillId="0" borderId="80" xfId="0" applyBorder="1" applyAlignment="1" applyProtection="1">
      <alignment horizontal="left" vertical="center" wrapText="1"/>
    </xf>
    <xf numFmtId="0" fontId="0" fillId="9" borderId="115" xfId="0" applyFont="1" applyFill="1"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0" fontId="0" fillId="9" borderId="27" xfId="0" applyFont="1" applyFill="1"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60" xfId="0" applyBorder="1" applyAlignment="1" applyProtection="1">
      <alignment horizontal="left" vertical="center" wrapText="1" indent="8"/>
    </xf>
    <xf numFmtId="0" fontId="0" fillId="0" borderId="61" xfId="0" applyBorder="1" applyAlignment="1" applyProtection="1">
      <alignment horizontal="left" vertical="center" wrapText="1" indent="6"/>
    </xf>
    <xf numFmtId="0" fontId="0" fillId="0" borderId="62" xfId="0" applyBorder="1" applyAlignment="1" applyProtection="1">
      <alignment horizontal="left" vertical="center" wrapText="1" indent="6"/>
    </xf>
    <xf numFmtId="0" fontId="7" fillId="0" borderId="84" xfId="0" applyFont="1" applyBorder="1" applyAlignment="1" applyProtection="1">
      <alignment horizontal="left" vertical="center" wrapText="1" indent="1"/>
    </xf>
    <xf numFmtId="0" fontId="0" fillId="0" borderId="85" xfId="0" applyBorder="1" applyAlignment="1" applyProtection="1">
      <alignment horizontal="left" vertical="center" wrapText="1"/>
    </xf>
    <xf numFmtId="0" fontId="0" fillId="0" borderId="86" xfId="0" applyBorder="1" applyAlignment="1" applyProtection="1">
      <alignment horizontal="left" vertical="center" wrapText="1"/>
    </xf>
    <xf numFmtId="0" fontId="5" fillId="3" borderId="12" xfId="0" applyFont="1" applyFill="1" applyBorder="1" applyAlignment="1" applyProtection="1">
      <alignment horizontal="left" vertical="center" wrapText="1" indent="1"/>
      <protection locked="0"/>
    </xf>
    <xf numFmtId="0" fontId="5" fillId="0" borderId="46" xfId="0" applyFont="1" applyBorder="1" applyAlignment="1" applyProtection="1">
      <alignment horizontal="left" vertical="center" wrapText="1" indent="1"/>
      <protection locked="0"/>
    </xf>
    <xf numFmtId="0" fontId="0" fillId="0" borderId="14" xfId="0" applyBorder="1" applyAlignment="1" applyProtection="1">
      <alignment vertical="center" wrapText="1"/>
    </xf>
    <xf numFmtId="0" fontId="5" fillId="0" borderId="97" xfId="0" applyFont="1" applyBorder="1" applyAlignment="1" applyProtection="1">
      <alignment horizontal="left" vertical="center" wrapText="1"/>
    </xf>
    <xf numFmtId="0" fontId="0" fillId="0" borderId="30" xfId="0" applyBorder="1" applyAlignment="1">
      <alignment horizontal="left" vertical="center" wrapText="1"/>
    </xf>
    <xf numFmtId="0" fontId="0" fillId="0" borderId="17" xfId="0" applyBorder="1" applyAlignment="1">
      <alignment horizontal="left" vertical="center" wrapText="1"/>
    </xf>
    <xf numFmtId="0" fontId="0" fillId="3" borderId="42" xfId="0" applyFill="1"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5" fillId="0" borderId="42" xfId="0" applyFont="1" applyBorder="1" applyAlignment="1" applyProtection="1">
      <alignment horizontal="left" vertical="center" wrapText="1"/>
    </xf>
    <xf numFmtId="0" fontId="0" fillId="0" borderId="30" xfId="0" applyBorder="1" applyAlignment="1">
      <alignment horizontal="left" wrapText="1"/>
    </xf>
    <xf numFmtId="0" fontId="0" fillId="0" borderId="17" xfId="0" applyBorder="1" applyAlignment="1">
      <alignment horizontal="left" wrapText="1"/>
    </xf>
    <xf numFmtId="0" fontId="0" fillId="0" borderId="15"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0" fillId="3" borderId="42" xfId="0" applyFill="1" applyBorder="1" applyAlignment="1" applyProtection="1">
      <alignment horizontal="left" vertical="center" wrapText="1" indent="1"/>
      <protection locked="0"/>
    </xf>
    <xf numFmtId="0" fontId="0" fillId="0" borderId="31" xfId="0" applyBorder="1" applyAlignment="1">
      <alignment horizontal="left" vertical="center" wrapText="1" indent="1"/>
    </xf>
    <xf numFmtId="0" fontId="0" fillId="0" borderId="15" xfId="0" applyBorder="1" applyAlignment="1">
      <alignment horizontal="left" vertical="center" wrapText="1" indent="1"/>
    </xf>
    <xf numFmtId="0" fontId="0" fillId="0" borderId="46" xfId="0" applyBorder="1" applyAlignment="1">
      <alignment horizontal="left" vertical="center" wrapText="1" indent="1"/>
    </xf>
    <xf numFmtId="0" fontId="5" fillId="0" borderId="84" xfId="0" applyFont="1" applyBorder="1" applyAlignment="1" applyProtection="1">
      <alignment horizontal="left" vertical="center" wrapText="1"/>
    </xf>
    <xf numFmtId="0" fontId="0" fillId="0" borderId="85" xfId="0" applyBorder="1" applyAlignment="1">
      <alignment horizontal="left" wrapText="1"/>
    </xf>
    <xf numFmtId="0" fontId="0" fillId="0" borderId="86" xfId="0" applyBorder="1" applyAlignment="1">
      <alignment horizontal="left" wrapText="1"/>
    </xf>
    <xf numFmtId="0" fontId="0" fillId="3" borderId="33" xfId="0" applyFill="1" applyBorder="1" applyAlignment="1" applyProtection="1">
      <alignment horizontal="left" vertical="center" wrapText="1" indent="1"/>
      <protection locked="0"/>
    </xf>
    <xf numFmtId="0" fontId="0" fillId="3" borderId="32" xfId="0" applyFill="1" applyBorder="1" applyAlignment="1">
      <alignment horizontal="left" vertical="center" wrapText="1" indent="1"/>
    </xf>
    <xf numFmtId="0" fontId="20" fillId="0" borderId="132" xfId="0" applyFont="1" applyBorder="1" applyAlignment="1" applyProtection="1">
      <alignment horizontal="left" vertical="center" wrapText="1"/>
    </xf>
    <xf numFmtId="0" fontId="20" fillId="0" borderId="4" xfId="0" applyFont="1" applyBorder="1" applyAlignment="1" applyProtection="1">
      <alignment vertical="center" wrapText="1"/>
    </xf>
    <xf numFmtId="0" fontId="20" fillId="0" borderId="133" xfId="0" applyFont="1" applyBorder="1" applyAlignment="1" applyProtection="1">
      <alignment vertical="center" wrapText="1"/>
    </xf>
    <xf numFmtId="0" fontId="7" fillId="0" borderId="124" xfId="0" applyFont="1" applyBorder="1" applyAlignment="1" applyProtection="1">
      <alignment horizontal="left" vertical="center" wrapText="1" indent="1"/>
    </xf>
    <xf numFmtId="0" fontId="0" fillId="0" borderId="125" xfId="0" applyBorder="1" applyAlignment="1" applyProtection="1">
      <alignment horizontal="left" vertical="center"/>
    </xf>
    <xf numFmtId="0" fontId="0" fillId="0" borderId="126" xfId="0" applyBorder="1" applyAlignment="1" applyProtection="1">
      <alignment horizontal="left" vertical="center"/>
    </xf>
    <xf numFmtId="0" fontId="31" fillId="8" borderId="21" xfId="0" applyFont="1" applyFill="1" applyBorder="1" applyAlignment="1" applyProtection="1">
      <alignment horizontal="center" vertical="center" wrapText="1"/>
    </xf>
    <xf numFmtId="0" fontId="32" fillId="0" borderId="47" xfId="0" applyFont="1" applyBorder="1" applyAlignment="1">
      <alignment horizontal="center" vertical="center" wrapText="1"/>
    </xf>
    <xf numFmtId="0" fontId="21" fillId="8" borderId="45" xfId="0" applyFont="1" applyFill="1" applyBorder="1" applyAlignment="1" applyProtection="1">
      <alignment horizontal="right" vertical="center" wrapText="1" indent="6"/>
    </xf>
    <xf numFmtId="0" fontId="0" fillId="0" borderId="41" xfId="0" applyBorder="1" applyAlignment="1">
      <alignment horizontal="right" indent="6"/>
    </xf>
    <xf numFmtId="0" fontId="0" fillId="0" borderId="20" xfId="0" applyBorder="1" applyAlignment="1">
      <alignment horizontal="right" indent="6"/>
    </xf>
    <xf numFmtId="0" fontId="18" fillId="0" borderId="48" xfId="0" applyFont="1" applyBorder="1" applyAlignment="1" applyProtection="1">
      <alignment horizontal="center" vertical="center" wrapText="1"/>
    </xf>
    <xf numFmtId="0" fontId="18" fillId="0" borderId="49"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40"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7" fillId="0" borderId="73" xfId="0" applyFont="1" applyBorder="1" applyAlignment="1" applyProtection="1">
      <alignment horizontal="left" vertical="center" wrapText="1" indent="1"/>
    </xf>
    <xf numFmtId="0" fontId="0" fillId="0" borderId="74" xfId="0" applyBorder="1" applyAlignment="1" applyProtection="1">
      <alignment horizontal="left" vertical="center" wrapText="1"/>
    </xf>
    <xf numFmtId="0" fontId="0" fillId="0" borderId="75" xfId="0" applyBorder="1" applyAlignment="1" applyProtection="1">
      <alignment horizontal="left" vertical="center" wrapText="1"/>
    </xf>
    <xf numFmtId="0" fontId="7" fillId="0" borderId="139" xfId="0" applyFont="1" applyBorder="1" applyAlignment="1" applyProtection="1">
      <alignment horizontal="left" vertical="center" wrapText="1" indent="1"/>
    </xf>
    <xf numFmtId="0" fontId="0" fillId="0" borderId="140" xfId="0" applyBorder="1" applyAlignment="1" applyProtection="1">
      <alignment horizontal="left" vertical="center" wrapText="1"/>
    </xf>
    <xf numFmtId="0" fontId="0" fillId="0" borderId="141" xfId="0" applyBorder="1" applyAlignment="1" applyProtection="1">
      <alignment horizontal="left" vertical="center" wrapText="1"/>
    </xf>
    <xf numFmtId="0" fontId="0" fillId="0" borderId="142" xfId="0" applyBorder="1" applyAlignment="1" applyProtection="1">
      <alignment horizontal="left" vertical="center" wrapText="1" indent="2"/>
    </xf>
    <xf numFmtId="0" fontId="0" fillId="0" borderId="143" xfId="0" applyBorder="1" applyAlignment="1" applyProtection="1">
      <alignment horizontal="left" vertical="center" wrapText="1" indent="2"/>
    </xf>
    <xf numFmtId="0" fontId="0" fillId="0" borderId="144" xfId="0" applyBorder="1" applyAlignment="1" applyProtection="1">
      <alignment horizontal="left" vertical="center" wrapText="1" indent="2"/>
    </xf>
    <xf numFmtId="0" fontId="7" fillId="0" borderId="108" xfId="0" applyFont="1" applyBorder="1" applyAlignment="1" applyProtection="1">
      <alignment horizontal="left" vertical="center" wrapText="1" indent="1"/>
    </xf>
    <xf numFmtId="0" fontId="0" fillId="0" borderId="109" xfId="0" applyBorder="1" applyAlignment="1" applyProtection="1">
      <alignment horizontal="left" vertical="center" wrapText="1"/>
    </xf>
    <xf numFmtId="0" fontId="0" fillId="0" borderId="110" xfId="0" applyBorder="1" applyAlignment="1" applyProtection="1">
      <alignment horizontal="left" vertical="center" wrapText="1"/>
    </xf>
    <xf numFmtId="0" fontId="7" fillId="0" borderId="55" xfId="0" applyFont="1" applyBorder="1" applyAlignment="1" applyProtection="1">
      <alignment horizontal="left" vertical="center" wrapText="1" indent="1"/>
    </xf>
    <xf numFmtId="0" fontId="7" fillId="0" borderId="56" xfId="0" applyFont="1" applyBorder="1" applyAlignment="1" applyProtection="1">
      <alignment horizontal="left" vertical="center" wrapText="1" indent="1"/>
    </xf>
    <xf numFmtId="0" fontId="0" fillId="0" borderId="5" xfId="0" applyFont="1" applyBorder="1" applyAlignment="1" applyProtection="1">
      <alignment wrapText="1"/>
    </xf>
    <xf numFmtId="0" fontId="0" fillId="0" borderId="5" xfId="0" applyBorder="1" applyAlignment="1">
      <alignment wrapText="1"/>
    </xf>
    <xf numFmtId="0" fontId="0" fillId="0" borderId="78" xfId="0" applyBorder="1" applyAlignment="1" applyProtection="1">
      <alignment horizontal="left" vertical="center" wrapText="1" indent="2"/>
    </xf>
    <xf numFmtId="0" fontId="0" fillId="0" borderId="125" xfId="0" applyBorder="1" applyAlignment="1" applyProtection="1">
      <alignment horizontal="left" vertical="center" wrapText="1"/>
    </xf>
    <xf numFmtId="0" fontId="0" fillId="0" borderId="126" xfId="0" applyBorder="1" applyAlignment="1" applyProtection="1">
      <alignment horizontal="left" vertical="center" wrapText="1"/>
    </xf>
    <xf numFmtId="0" fontId="0" fillId="0" borderId="113" xfId="0" applyBorder="1" applyAlignment="1" applyProtection="1">
      <alignment horizontal="left" vertical="center" wrapText="1" indent="2"/>
    </xf>
    <xf numFmtId="0" fontId="0" fillId="0" borderId="114" xfId="0" applyBorder="1" applyAlignment="1" applyProtection="1">
      <alignment horizontal="left" vertical="center" wrapText="1" indent="2"/>
    </xf>
    <xf numFmtId="0" fontId="0" fillId="0" borderId="95" xfId="0" applyFont="1" applyBorder="1" applyAlignment="1" applyProtection="1">
      <alignment vertical="center" wrapText="1"/>
    </xf>
    <xf numFmtId="0" fontId="0" fillId="0" borderId="106" xfId="0" applyBorder="1" applyAlignment="1">
      <alignment vertical="center" wrapText="1"/>
    </xf>
    <xf numFmtId="0" fontId="0" fillId="0" borderId="107" xfId="0" applyBorder="1" applyAlignment="1">
      <alignment horizontal="center" vertical="center" wrapText="1"/>
    </xf>
    <xf numFmtId="0" fontId="0" fillId="0" borderId="53" xfId="0" applyBorder="1" applyAlignment="1">
      <alignment horizontal="center" vertical="center" wrapText="1"/>
    </xf>
    <xf numFmtId="0" fontId="0" fillId="0" borderId="91" xfId="0" applyBorder="1" applyAlignment="1" applyProtection="1">
      <alignment horizontal="left" vertical="center" wrapText="1" indent="2"/>
    </xf>
    <xf numFmtId="0" fontId="0" fillId="0" borderId="103" xfId="0" applyBorder="1" applyAlignment="1" applyProtection="1">
      <alignment horizontal="left" vertical="center"/>
    </xf>
    <xf numFmtId="0" fontId="0" fillId="0" borderId="104" xfId="0" applyBorder="1" applyAlignment="1" applyProtection="1">
      <alignment horizontal="left" vertical="center"/>
    </xf>
  </cellXfs>
  <cellStyles count="1">
    <cellStyle name="Normal" xfId="0" builtinId="0"/>
  </cellStyles>
  <dxfs count="289">
    <dxf>
      <font>
        <color theme="0" tint="-0.24994659260841701"/>
      </font>
      <fill>
        <patternFill>
          <bgColor theme="0" tint="-0.24994659260841701"/>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14996795556505021"/>
      </font>
      <fill>
        <patternFill>
          <bgColor theme="0" tint="-0.1499679555650502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4.9989318521683403E-2"/>
      </font>
      <fill>
        <patternFill>
          <bgColor theme="0" tint="-0.1499679555650502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0"/>
      </font>
      <fill>
        <patternFill>
          <bgColor rgb="FFFF0000"/>
        </patternFill>
      </fill>
    </dxf>
    <dxf>
      <font>
        <color theme="3"/>
      </font>
      <fill>
        <patternFill>
          <bgColor theme="3"/>
        </patternFill>
      </fill>
    </dxf>
    <dxf>
      <font>
        <color rgb="FFFF0000"/>
      </font>
      <fill>
        <patternFill>
          <bgColor rgb="FFFF0000"/>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b/>
        <i val="0"/>
        <color rgb="FFFF0000"/>
      </font>
      <fill>
        <patternFill patternType="solid">
          <bgColor rgb="FFFF0000"/>
        </patternFill>
      </fill>
      <border>
        <left style="thin">
          <color rgb="FFFF0000"/>
        </left>
        <right style="thin">
          <color rgb="FFFF0000"/>
        </right>
        <top style="thin">
          <color rgb="FFFF0000"/>
        </top>
        <bottom style="thin">
          <color rgb="FFFF0000"/>
        </bottom>
      </border>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rgb="FFFF0000"/>
        </patternFill>
      </fill>
    </dxf>
    <dxf>
      <font>
        <b/>
        <i val="0"/>
        <color auto="1"/>
      </font>
      <fill>
        <patternFill>
          <bgColor rgb="FF92D050"/>
        </patternFill>
      </fill>
    </dxf>
    <dxf>
      <font>
        <b/>
        <i val="0"/>
        <color auto="1"/>
      </font>
      <fill>
        <patternFill>
          <bgColor rgb="FFFFC000"/>
        </patternFill>
      </fill>
    </dxf>
  </dxfs>
  <tableStyles count="0" defaultTableStyle="TableStyleMedium9" defaultPivotStyle="PivotStyleLight16"/>
  <colors>
    <mruColors>
      <color rgb="FFF0D5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D$4" fmlaRange="'Niveaux d''empoussièrement'!$D$2:$D$4" sel="2" val="0"/>
</file>

<file path=xl/ctrlProps/ctrlProp10.xml><?xml version="1.0" encoding="utf-8"?>
<formControlPr xmlns="http://schemas.microsoft.com/office/spreadsheetml/2009/9/main" objectType="CheckBox" fmlaLink="$H$16" lockText="1" noThreeD="1"/>
</file>

<file path=xl/ctrlProps/ctrlProp100.xml><?xml version="1.0" encoding="utf-8"?>
<formControlPr xmlns="http://schemas.microsoft.com/office/spreadsheetml/2009/9/main" objectType="CheckBox" fmlaLink="$H$76" lockText="1" noThreeD="1"/>
</file>

<file path=xl/ctrlProps/ctrlProp101.xml><?xml version="1.0" encoding="utf-8"?>
<formControlPr xmlns="http://schemas.microsoft.com/office/spreadsheetml/2009/9/main" objectType="CheckBox" checked="Checked" fmlaLink="$I$76" lockText="1" noThreeD="1"/>
</file>

<file path=xl/ctrlProps/ctrlProp102.xml><?xml version="1.0" encoding="utf-8"?>
<formControlPr xmlns="http://schemas.microsoft.com/office/spreadsheetml/2009/9/main" objectType="CheckBox" fmlaLink="$H$75" lockText="1" noThreeD="1"/>
</file>

<file path=xl/ctrlProps/ctrlProp103.xml><?xml version="1.0" encoding="utf-8"?>
<formControlPr xmlns="http://schemas.microsoft.com/office/spreadsheetml/2009/9/main" objectType="CheckBox" checked="Checked" fmlaLink="$I$75" lockText="1" noThreeD="1"/>
</file>

<file path=xl/ctrlProps/ctrlProp104.xml><?xml version="1.0" encoding="utf-8"?>
<formControlPr xmlns="http://schemas.microsoft.com/office/spreadsheetml/2009/9/main" objectType="CheckBox" fmlaLink="$H$103" lockText="1" noThreeD="1"/>
</file>

<file path=xl/ctrlProps/ctrlProp105.xml><?xml version="1.0" encoding="utf-8"?>
<formControlPr xmlns="http://schemas.microsoft.com/office/spreadsheetml/2009/9/main" objectType="CheckBox" checked="Checked" fmlaLink="$I$103" lockText="1" noThreeD="1"/>
</file>

<file path=xl/ctrlProps/ctrlProp106.xml><?xml version="1.0" encoding="utf-8"?>
<formControlPr xmlns="http://schemas.microsoft.com/office/spreadsheetml/2009/9/main" objectType="CheckBox" fmlaLink="$H$94" lockText="1" noThreeD="1"/>
</file>

<file path=xl/ctrlProps/ctrlProp107.xml><?xml version="1.0" encoding="utf-8"?>
<formControlPr xmlns="http://schemas.microsoft.com/office/spreadsheetml/2009/9/main" objectType="CheckBox" checked="Checked" fmlaLink="$I$94" lockText="1" noThreeD="1"/>
</file>

<file path=xl/ctrlProps/ctrlProp108.xml><?xml version="1.0" encoding="utf-8"?>
<formControlPr xmlns="http://schemas.microsoft.com/office/spreadsheetml/2009/9/main" objectType="CheckBox" fmlaLink="$H$105" lockText="1" noThreeD="1"/>
</file>

<file path=xl/ctrlProps/ctrlProp109.xml><?xml version="1.0" encoding="utf-8"?>
<formControlPr xmlns="http://schemas.microsoft.com/office/spreadsheetml/2009/9/main" objectType="CheckBox" checked="Checked" fmlaLink="$I$105" lockText="1" noThreeD="1"/>
</file>

<file path=xl/ctrlProps/ctrlProp11.xml><?xml version="1.0" encoding="utf-8"?>
<formControlPr xmlns="http://schemas.microsoft.com/office/spreadsheetml/2009/9/main" objectType="CheckBox" checked="Checked" fmlaLink="$I$16" lockText="1" noThreeD="1"/>
</file>

<file path=xl/ctrlProps/ctrlProp110.xml><?xml version="1.0" encoding="utf-8"?>
<formControlPr xmlns="http://schemas.microsoft.com/office/spreadsheetml/2009/9/main" objectType="CheckBox" fmlaLink="$H$104" lockText="1" noThreeD="1"/>
</file>

<file path=xl/ctrlProps/ctrlProp111.xml><?xml version="1.0" encoding="utf-8"?>
<formControlPr xmlns="http://schemas.microsoft.com/office/spreadsheetml/2009/9/main" objectType="CheckBox" checked="Checked" fmlaLink="$I$104" lockText="1" noThreeD="1"/>
</file>

<file path=xl/ctrlProps/ctrlProp112.xml><?xml version="1.0" encoding="utf-8"?>
<formControlPr xmlns="http://schemas.microsoft.com/office/spreadsheetml/2009/9/main" objectType="CheckBox" fmlaLink="$H$89" lockText="1" noThreeD="1"/>
</file>

<file path=xl/ctrlProps/ctrlProp113.xml><?xml version="1.0" encoding="utf-8"?>
<formControlPr xmlns="http://schemas.microsoft.com/office/spreadsheetml/2009/9/main" objectType="CheckBox" checked="Checked" fmlaLink="$I$89" lockText="1" noThreeD="1"/>
</file>

<file path=xl/ctrlProps/ctrlProp114.xml><?xml version="1.0" encoding="utf-8"?>
<formControlPr xmlns="http://schemas.microsoft.com/office/spreadsheetml/2009/9/main" objectType="CheckBox" fmlaLink="$H$83" lockText="1" noThreeD="1"/>
</file>

<file path=xl/ctrlProps/ctrlProp115.xml><?xml version="1.0" encoding="utf-8"?>
<formControlPr xmlns="http://schemas.microsoft.com/office/spreadsheetml/2009/9/main" objectType="CheckBox" checked="Checked" fmlaLink="$I$83" lockText="1" noThreeD="1"/>
</file>

<file path=xl/ctrlProps/ctrlProp116.xml><?xml version="1.0" encoding="utf-8"?>
<formControlPr xmlns="http://schemas.microsoft.com/office/spreadsheetml/2009/9/main" objectType="CheckBox" fmlaLink="$H$85" lockText="1" noThreeD="1"/>
</file>

<file path=xl/ctrlProps/ctrlProp117.xml><?xml version="1.0" encoding="utf-8"?>
<formControlPr xmlns="http://schemas.microsoft.com/office/spreadsheetml/2009/9/main" objectType="CheckBox" checked="Checked" fmlaLink="$I$85" lockText="1" noThreeD="1"/>
</file>

<file path=xl/ctrlProps/ctrlProp118.xml><?xml version="1.0" encoding="utf-8"?>
<formControlPr xmlns="http://schemas.microsoft.com/office/spreadsheetml/2009/9/main" objectType="CheckBox" fmlaLink="$H$84" lockText="1" noThreeD="1"/>
</file>

<file path=xl/ctrlProps/ctrlProp119.xml><?xml version="1.0" encoding="utf-8"?>
<formControlPr xmlns="http://schemas.microsoft.com/office/spreadsheetml/2009/9/main" objectType="CheckBox" checked="Checked" fmlaLink="$I$84" lockText="1" noThreeD="1"/>
</file>

<file path=xl/ctrlProps/ctrlProp12.xml><?xml version="1.0" encoding="utf-8"?>
<formControlPr xmlns="http://schemas.microsoft.com/office/spreadsheetml/2009/9/main" objectType="CheckBox" fmlaLink="$H$17" lockText="1" noThreeD="1"/>
</file>

<file path=xl/ctrlProps/ctrlProp120.xml><?xml version="1.0" encoding="utf-8"?>
<formControlPr xmlns="http://schemas.microsoft.com/office/spreadsheetml/2009/9/main" objectType="CheckBox" fmlaLink="$H$52" lockText="1" noThreeD="1"/>
</file>

<file path=xl/ctrlProps/ctrlProp121.xml><?xml version="1.0" encoding="utf-8"?>
<formControlPr xmlns="http://schemas.microsoft.com/office/spreadsheetml/2009/9/main" objectType="CheckBox" checked="Checked" fmlaLink="$I$52" lockText="1" noThreeD="1"/>
</file>

<file path=xl/ctrlProps/ctrlProp122.xml><?xml version="1.0" encoding="utf-8"?>
<formControlPr xmlns="http://schemas.microsoft.com/office/spreadsheetml/2009/9/main" objectType="CheckBox" fmlaLink="$H$45" lockText="1" noThreeD="1"/>
</file>

<file path=xl/ctrlProps/ctrlProp123.xml><?xml version="1.0" encoding="utf-8"?>
<formControlPr xmlns="http://schemas.microsoft.com/office/spreadsheetml/2009/9/main" objectType="CheckBox" checked="Checked" fmlaLink="$I$45" lockText="1" noThreeD="1"/>
</file>

<file path=xl/ctrlProps/ctrlProp124.xml><?xml version="1.0" encoding="utf-8"?>
<formControlPr xmlns="http://schemas.microsoft.com/office/spreadsheetml/2009/9/main" objectType="CheckBox" fmlaLink="$H$51" lockText="1" noThreeD="1"/>
</file>

<file path=xl/ctrlProps/ctrlProp125.xml><?xml version="1.0" encoding="utf-8"?>
<formControlPr xmlns="http://schemas.microsoft.com/office/spreadsheetml/2009/9/main" objectType="CheckBox" checked="Checked" fmlaLink="$I$51" lockText="1" noThreeD="1"/>
</file>

<file path=xl/ctrlProps/ctrlProp126.xml><?xml version="1.0" encoding="utf-8"?>
<formControlPr xmlns="http://schemas.microsoft.com/office/spreadsheetml/2009/9/main" objectType="CheckBox" fmlaLink="$H$47" lockText="1" noThreeD="1"/>
</file>

<file path=xl/ctrlProps/ctrlProp127.xml><?xml version="1.0" encoding="utf-8"?>
<formControlPr xmlns="http://schemas.microsoft.com/office/spreadsheetml/2009/9/main" objectType="CheckBox" checked="Checked" fmlaLink="$I$47" lockText="1" noThreeD="1"/>
</file>

<file path=xl/ctrlProps/ctrlProp128.xml><?xml version="1.0" encoding="utf-8"?>
<formControlPr xmlns="http://schemas.microsoft.com/office/spreadsheetml/2009/9/main" objectType="CheckBox" fmlaLink="$H$48" lockText="1" noThreeD="1"/>
</file>

<file path=xl/ctrlProps/ctrlProp129.xml><?xml version="1.0" encoding="utf-8"?>
<formControlPr xmlns="http://schemas.microsoft.com/office/spreadsheetml/2009/9/main" objectType="CheckBox" checked="Checked" fmlaLink="$I$48" lockText="1" noThreeD="1"/>
</file>

<file path=xl/ctrlProps/ctrlProp13.xml><?xml version="1.0" encoding="utf-8"?>
<formControlPr xmlns="http://schemas.microsoft.com/office/spreadsheetml/2009/9/main" objectType="CheckBox" checked="Checked" fmlaLink="$I$17" lockText="1" noThreeD="1"/>
</file>

<file path=xl/ctrlProps/ctrlProp130.xml><?xml version="1.0" encoding="utf-8"?>
<formControlPr xmlns="http://schemas.microsoft.com/office/spreadsheetml/2009/9/main" objectType="CheckBox" fmlaLink="$H$49" lockText="1" noThreeD="1"/>
</file>

<file path=xl/ctrlProps/ctrlProp131.xml><?xml version="1.0" encoding="utf-8"?>
<formControlPr xmlns="http://schemas.microsoft.com/office/spreadsheetml/2009/9/main" objectType="CheckBox" checked="Checked" fmlaLink="$I$49" lockText="1" noThreeD="1"/>
</file>

<file path=xl/ctrlProps/ctrlProp132.xml><?xml version="1.0" encoding="utf-8"?>
<formControlPr xmlns="http://schemas.microsoft.com/office/spreadsheetml/2009/9/main" objectType="CheckBox" fmlaLink="$H$50" lockText="1" noThreeD="1"/>
</file>

<file path=xl/ctrlProps/ctrlProp133.xml><?xml version="1.0" encoding="utf-8"?>
<formControlPr xmlns="http://schemas.microsoft.com/office/spreadsheetml/2009/9/main" objectType="CheckBox" checked="Checked" fmlaLink="$I$50" lockText="1" noThreeD="1"/>
</file>

<file path=xl/ctrlProps/ctrlProp134.xml><?xml version="1.0" encoding="utf-8"?>
<formControlPr xmlns="http://schemas.microsoft.com/office/spreadsheetml/2009/9/main" objectType="CheckBox" fmlaLink="$H$27" lockText="1" noThreeD="1"/>
</file>

<file path=xl/ctrlProps/ctrlProp135.xml><?xml version="1.0" encoding="utf-8"?>
<formControlPr xmlns="http://schemas.microsoft.com/office/spreadsheetml/2009/9/main" objectType="CheckBox" checked="Checked" fmlaLink="$I$27" lockText="1" noThreeD="1"/>
</file>

<file path=xl/ctrlProps/ctrlProp136.xml><?xml version="1.0" encoding="utf-8"?>
<formControlPr xmlns="http://schemas.microsoft.com/office/spreadsheetml/2009/9/main" objectType="CheckBox" fmlaLink="$H$25" lockText="1" noThreeD="1"/>
</file>

<file path=xl/ctrlProps/ctrlProp137.xml><?xml version="1.0" encoding="utf-8"?>
<formControlPr xmlns="http://schemas.microsoft.com/office/spreadsheetml/2009/9/main" objectType="CheckBox" checked="Checked" fmlaLink="$I$25" lockText="1" noThreeD="1"/>
</file>

<file path=xl/ctrlProps/ctrlProp138.xml><?xml version="1.0" encoding="utf-8"?>
<formControlPr xmlns="http://schemas.microsoft.com/office/spreadsheetml/2009/9/main" objectType="CheckBox" fmlaLink="$H$26" lockText="1" noThreeD="1"/>
</file>

<file path=xl/ctrlProps/ctrlProp139.xml><?xml version="1.0" encoding="utf-8"?>
<formControlPr xmlns="http://schemas.microsoft.com/office/spreadsheetml/2009/9/main" objectType="CheckBox" checked="Checked" fmlaLink="$I$26" lockText="1" noThreeD="1"/>
</file>

<file path=xl/ctrlProps/ctrlProp14.xml><?xml version="1.0" encoding="utf-8"?>
<formControlPr xmlns="http://schemas.microsoft.com/office/spreadsheetml/2009/9/main" objectType="CheckBox" fmlaLink="$H$18" lockText="1" noThreeD="1"/>
</file>

<file path=xl/ctrlProps/ctrlProp140.xml><?xml version="1.0" encoding="utf-8"?>
<formControlPr xmlns="http://schemas.microsoft.com/office/spreadsheetml/2009/9/main" objectType="CheckBox" fmlaLink="$H$43" lockText="1" noThreeD="1"/>
</file>

<file path=xl/ctrlProps/ctrlProp141.xml><?xml version="1.0" encoding="utf-8"?>
<formControlPr xmlns="http://schemas.microsoft.com/office/spreadsheetml/2009/9/main" objectType="CheckBox" checked="Checked" fmlaLink="$I$43" lockText="1" noThreeD="1"/>
</file>

<file path=xl/ctrlProps/ctrlProp142.xml><?xml version="1.0" encoding="utf-8"?>
<formControlPr xmlns="http://schemas.microsoft.com/office/spreadsheetml/2009/9/main" objectType="CheckBox" fmlaLink="$H$39" lockText="1" noThreeD="1"/>
</file>

<file path=xl/ctrlProps/ctrlProp143.xml><?xml version="1.0" encoding="utf-8"?>
<formControlPr xmlns="http://schemas.microsoft.com/office/spreadsheetml/2009/9/main" objectType="CheckBox" checked="Checked" fmlaLink="$I$39" lockText="1" noThreeD="1"/>
</file>

<file path=xl/ctrlProps/ctrlProp144.xml><?xml version="1.0" encoding="utf-8"?>
<formControlPr xmlns="http://schemas.microsoft.com/office/spreadsheetml/2009/9/main" objectType="CheckBox" fmlaLink="$H$38" lockText="1" noThreeD="1"/>
</file>

<file path=xl/ctrlProps/ctrlProp145.xml><?xml version="1.0" encoding="utf-8"?>
<formControlPr xmlns="http://schemas.microsoft.com/office/spreadsheetml/2009/9/main" objectType="CheckBox" checked="Checked" fmlaLink="$I$38" lockText="1" noThreeD="1"/>
</file>

<file path=xl/ctrlProps/ctrlProp146.xml><?xml version="1.0" encoding="utf-8"?>
<formControlPr xmlns="http://schemas.microsoft.com/office/spreadsheetml/2009/9/main" objectType="CheckBox" fmlaLink="$H$40" lockText="1" noThreeD="1"/>
</file>

<file path=xl/ctrlProps/ctrlProp147.xml><?xml version="1.0" encoding="utf-8"?>
<formControlPr xmlns="http://schemas.microsoft.com/office/spreadsheetml/2009/9/main" objectType="CheckBox" checked="Checked" fmlaLink="$I$40" lockText="1" noThreeD="1"/>
</file>

<file path=xl/ctrlProps/ctrlProp148.xml><?xml version="1.0" encoding="utf-8"?>
<formControlPr xmlns="http://schemas.microsoft.com/office/spreadsheetml/2009/9/main" objectType="CheckBox" fmlaLink="$H$42" lockText="1" noThreeD="1"/>
</file>

<file path=xl/ctrlProps/ctrlProp149.xml><?xml version="1.0" encoding="utf-8"?>
<formControlPr xmlns="http://schemas.microsoft.com/office/spreadsheetml/2009/9/main" objectType="CheckBox" checked="Checked" fmlaLink="$I$42" lockText="1" noThreeD="1"/>
</file>

<file path=xl/ctrlProps/ctrlProp15.xml><?xml version="1.0" encoding="utf-8"?>
<formControlPr xmlns="http://schemas.microsoft.com/office/spreadsheetml/2009/9/main" objectType="CheckBox" checked="Checked" fmlaLink="$I$18" lockText="1" noThreeD="1"/>
</file>

<file path=xl/ctrlProps/ctrlProp150.xml><?xml version="1.0" encoding="utf-8"?>
<formControlPr xmlns="http://schemas.microsoft.com/office/spreadsheetml/2009/9/main" objectType="CheckBox" fmlaLink="$H$13" lockText="1" noThreeD="1"/>
</file>

<file path=xl/ctrlProps/ctrlProp151.xml><?xml version="1.0" encoding="utf-8"?>
<formControlPr xmlns="http://schemas.microsoft.com/office/spreadsheetml/2009/9/main" objectType="CheckBox" checked="Checked" fmlaLink="$I$13" lockText="1" noThreeD="1"/>
</file>

<file path=xl/ctrlProps/ctrlProp152.xml><?xml version="1.0" encoding="utf-8"?>
<formControlPr xmlns="http://schemas.microsoft.com/office/spreadsheetml/2009/9/main" objectType="CheckBox" fmlaLink="$H$41" lockText="1" noThreeD="1"/>
</file>

<file path=xl/ctrlProps/ctrlProp153.xml><?xml version="1.0" encoding="utf-8"?>
<formControlPr xmlns="http://schemas.microsoft.com/office/spreadsheetml/2009/9/main" objectType="CheckBox" checked="Checked" fmlaLink="$I$41" lockText="1" noThreeD="1"/>
</file>

<file path=xl/ctrlProps/ctrlProp154.xml><?xml version="1.0" encoding="utf-8"?>
<formControlPr xmlns="http://schemas.microsoft.com/office/spreadsheetml/2009/9/main" objectType="CheckBox" fmlaLink="$H$102" lockText="1" noThreeD="1"/>
</file>

<file path=xl/ctrlProps/ctrlProp155.xml><?xml version="1.0" encoding="utf-8"?>
<formControlPr xmlns="http://schemas.microsoft.com/office/spreadsheetml/2009/9/main" objectType="CheckBox" checked="Checked" fmlaLink="$I$102" lockText="1" noThreeD="1"/>
</file>

<file path=xl/ctrlProps/ctrlProp16.xml><?xml version="1.0" encoding="utf-8"?>
<formControlPr xmlns="http://schemas.microsoft.com/office/spreadsheetml/2009/9/main" objectType="CheckBox" fmlaLink="$H$19" lockText="1" noThreeD="1"/>
</file>

<file path=xl/ctrlProps/ctrlProp17.xml><?xml version="1.0" encoding="utf-8"?>
<formControlPr xmlns="http://schemas.microsoft.com/office/spreadsheetml/2009/9/main" objectType="CheckBox" checked="Checked" fmlaLink="$I$19" lockText="1" noThreeD="1"/>
</file>

<file path=xl/ctrlProps/ctrlProp18.xml><?xml version="1.0" encoding="utf-8"?>
<formControlPr xmlns="http://schemas.microsoft.com/office/spreadsheetml/2009/9/main" objectType="CheckBox" fmlaLink="$H$20" lockText="1" noThreeD="1"/>
</file>

<file path=xl/ctrlProps/ctrlProp19.xml><?xml version="1.0" encoding="utf-8"?>
<formControlPr xmlns="http://schemas.microsoft.com/office/spreadsheetml/2009/9/main" objectType="CheckBox" checked="Checked" fmlaLink="$I$20" lockText="1" noThreeD="1"/>
</file>

<file path=xl/ctrlProps/ctrlProp2.xml><?xml version="1.0" encoding="utf-8"?>
<formControlPr xmlns="http://schemas.microsoft.com/office/spreadsheetml/2009/9/main" objectType="CheckBox" fmlaLink="$H$12" lockText="1" noThreeD="1"/>
</file>

<file path=xl/ctrlProps/ctrlProp20.xml><?xml version="1.0" encoding="utf-8"?>
<formControlPr xmlns="http://schemas.microsoft.com/office/spreadsheetml/2009/9/main" objectType="CheckBox" fmlaLink="$H$21" lockText="1" noThreeD="1"/>
</file>

<file path=xl/ctrlProps/ctrlProp21.xml><?xml version="1.0" encoding="utf-8"?>
<formControlPr xmlns="http://schemas.microsoft.com/office/spreadsheetml/2009/9/main" objectType="CheckBox" checked="Checked" fmlaLink="$I$21" lockText="1" noThreeD="1"/>
</file>

<file path=xl/ctrlProps/ctrlProp22.xml><?xml version="1.0" encoding="utf-8"?>
<formControlPr xmlns="http://schemas.microsoft.com/office/spreadsheetml/2009/9/main" objectType="CheckBox" fmlaLink="$H$23" lockText="1" noThreeD="1"/>
</file>

<file path=xl/ctrlProps/ctrlProp23.xml><?xml version="1.0" encoding="utf-8"?>
<formControlPr xmlns="http://schemas.microsoft.com/office/spreadsheetml/2009/9/main" objectType="CheckBox" checked="Checked" fmlaLink="$I$23" lockText="1" noThreeD="1"/>
</file>

<file path=xl/ctrlProps/ctrlProp24.xml><?xml version="1.0" encoding="utf-8"?>
<formControlPr xmlns="http://schemas.microsoft.com/office/spreadsheetml/2009/9/main" objectType="CheckBox" fmlaLink="$H$28" lockText="1" noThreeD="1"/>
</file>

<file path=xl/ctrlProps/ctrlProp25.xml><?xml version="1.0" encoding="utf-8"?>
<formControlPr xmlns="http://schemas.microsoft.com/office/spreadsheetml/2009/9/main" objectType="CheckBox" checked="Checked" fmlaLink="$I$28" lockText="1" noThreeD="1"/>
</file>

<file path=xl/ctrlProps/ctrlProp26.xml><?xml version="1.0" encoding="utf-8"?>
<formControlPr xmlns="http://schemas.microsoft.com/office/spreadsheetml/2009/9/main" objectType="CheckBox" fmlaLink="$H$29" lockText="1" noThreeD="1"/>
</file>

<file path=xl/ctrlProps/ctrlProp27.xml><?xml version="1.0" encoding="utf-8"?>
<formControlPr xmlns="http://schemas.microsoft.com/office/spreadsheetml/2009/9/main" objectType="CheckBox" checked="Checked" fmlaLink="$I$29" lockText="1" noThreeD="1"/>
</file>

<file path=xl/ctrlProps/ctrlProp28.xml><?xml version="1.0" encoding="utf-8"?>
<formControlPr xmlns="http://schemas.microsoft.com/office/spreadsheetml/2009/9/main" objectType="CheckBox" fmlaLink="$H$30" lockText="1" noThreeD="1"/>
</file>

<file path=xl/ctrlProps/ctrlProp29.xml><?xml version="1.0" encoding="utf-8"?>
<formControlPr xmlns="http://schemas.microsoft.com/office/spreadsheetml/2009/9/main" objectType="CheckBox" checked="Checked" fmlaLink="$I$30" lockText="1" noThreeD="1"/>
</file>

<file path=xl/ctrlProps/ctrlProp3.xml><?xml version="1.0" encoding="utf-8"?>
<formControlPr xmlns="http://schemas.microsoft.com/office/spreadsheetml/2009/9/main" objectType="CheckBox" checked="Checked" fmlaLink="$I$12" lockText="1" noThreeD="1"/>
</file>

<file path=xl/ctrlProps/ctrlProp30.xml><?xml version="1.0" encoding="utf-8"?>
<formControlPr xmlns="http://schemas.microsoft.com/office/spreadsheetml/2009/9/main" objectType="CheckBox" fmlaLink="$H$31" lockText="1" noThreeD="1"/>
</file>

<file path=xl/ctrlProps/ctrlProp31.xml><?xml version="1.0" encoding="utf-8"?>
<formControlPr xmlns="http://schemas.microsoft.com/office/spreadsheetml/2009/9/main" objectType="CheckBox" checked="Checked" fmlaLink="$I$31" lockText="1" noThreeD="1"/>
</file>

<file path=xl/ctrlProps/ctrlProp32.xml><?xml version="1.0" encoding="utf-8"?>
<formControlPr xmlns="http://schemas.microsoft.com/office/spreadsheetml/2009/9/main" objectType="CheckBox" fmlaLink="$H$32" lockText="1" noThreeD="1"/>
</file>

<file path=xl/ctrlProps/ctrlProp33.xml><?xml version="1.0" encoding="utf-8"?>
<formControlPr xmlns="http://schemas.microsoft.com/office/spreadsheetml/2009/9/main" objectType="CheckBox" checked="Checked" fmlaLink="$I$32" lockText="1" noThreeD="1"/>
</file>

<file path=xl/ctrlProps/ctrlProp34.xml><?xml version="1.0" encoding="utf-8"?>
<formControlPr xmlns="http://schemas.microsoft.com/office/spreadsheetml/2009/9/main" objectType="CheckBox" fmlaLink="$H$34" lockText="1" noThreeD="1"/>
</file>

<file path=xl/ctrlProps/ctrlProp35.xml><?xml version="1.0" encoding="utf-8"?>
<formControlPr xmlns="http://schemas.microsoft.com/office/spreadsheetml/2009/9/main" objectType="CheckBox" checked="Checked" fmlaLink="$I$34" lockText="1" noThreeD="1"/>
</file>

<file path=xl/ctrlProps/ctrlProp36.xml><?xml version="1.0" encoding="utf-8"?>
<formControlPr xmlns="http://schemas.microsoft.com/office/spreadsheetml/2009/9/main" objectType="CheckBox" fmlaLink="$H$35" lockText="1" noThreeD="1"/>
</file>

<file path=xl/ctrlProps/ctrlProp37.xml><?xml version="1.0" encoding="utf-8"?>
<formControlPr xmlns="http://schemas.microsoft.com/office/spreadsheetml/2009/9/main" objectType="CheckBox" checked="Checked" fmlaLink="$I$35" lockText="1" noThreeD="1"/>
</file>

<file path=xl/ctrlProps/ctrlProp38.xml><?xml version="1.0" encoding="utf-8"?>
<formControlPr xmlns="http://schemas.microsoft.com/office/spreadsheetml/2009/9/main" objectType="CheckBox" fmlaLink="$H$36" lockText="1" noThreeD="1"/>
</file>

<file path=xl/ctrlProps/ctrlProp39.xml><?xml version="1.0" encoding="utf-8"?>
<formControlPr xmlns="http://schemas.microsoft.com/office/spreadsheetml/2009/9/main" objectType="CheckBox" checked="Checked" fmlaLink="$I$36" lockText="1" noThreeD="1"/>
</file>

<file path=xl/ctrlProps/ctrlProp4.xml><?xml version="1.0" encoding="utf-8"?>
<formControlPr xmlns="http://schemas.microsoft.com/office/spreadsheetml/2009/9/main" objectType="CheckBox" fmlaLink="$H$11" lockText="1" noThreeD="1"/>
</file>

<file path=xl/ctrlProps/ctrlProp40.xml><?xml version="1.0" encoding="utf-8"?>
<formControlPr xmlns="http://schemas.microsoft.com/office/spreadsheetml/2009/9/main" objectType="CheckBox" fmlaLink="$H$88" lockText="1" noThreeD="1"/>
</file>

<file path=xl/ctrlProps/ctrlProp41.xml><?xml version="1.0" encoding="utf-8"?>
<formControlPr xmlns="http://schemas.microsoft.com/office/spreadsheetml/2009/9/main" objectType="CheckBox" checked="Checked" fmlaLink="$I$88" lockText="1" noThreeD="1"/>
</file>

<file path=xl/ctrlProps/ctrlProp42.xml><?xml version="1.0" encoding="utf-8"?>
<formControlPr xmlns="http://schemas.microsoft.com/office/spreadsheetml/2009/9/main" objectType="CheckBox" fmlaLink="$H$90" lockText="1" noThreeD="1"/>
</file>

<file path=xl/ctrlProps/ctrlProp43.xml><?xml version="1.0" encoding="utf-8"?>
<formControlPr xmlns="http://schemas.microsoft.com/office/spreadsheetml/2009/9/main" objectType="CheckBox" checked="Checked" fmlaLink="$I$90" lockText="1" noThreeD="1"/>
</file>

<file path=xl/ctrlProps/ctrlProp44.xml><?xml version="1.0" encoding="utf-8"?>
<formControlPr xmlns="http://schemas.microsoft.com/office/spreadsheetml/2009/9/main" objectType="CheckBox" fmlaLink="$H$91" lockText="1" noThreeD="1"/>
</file>

<file path=xl/ctrlProps/ctrlProp45.xml><?xml version="1.0" encoding="utf-8"?>
<formControlPr xmlns="http://schemas.microsoft.com/office/spreadsheetml/2009/9/main" objectType="CheckBox" checked="Checked" fmlaLink="$I$91" lockText="1" noThreeD="1"/>
</file>

<file path=xl/ctrlProps/ctrlProp46.xml><?xml version="1.0" encoding="utf-8"?>
<formControlPr xmlns="http://schemas.microsoft.com/office/spreadsheetml/2009/9/main" objectType="CheckBox" fmlaLink="$H$86" lockText="1" noThreeD="1"/>
</file>

<file path=xl/ctrlProps/ctrlProp47.xml><?xml version="1.0" encoding="utf-8"?>
<formControlPr xmlns="http://schemas.microsoft.com/office/spreadsheetml/2009/9/main" objectType="CheckBox" checked="Checked" fmlaLink="$I$86" lockText="1" noThreeD="1"/>
</file>

<file path=xl/ctrlProps/ctrlProp48.xml><?xml version="1.0" encoding="utf-8"?>
<formControlPr xmlns="http://schemas.microsoft.com/office/spreadsheetml/2009/9/main" objectType="CheckBox" fmlaLink="$H$92" lockText="1" noThreeD="1"/>
</file>

<file path=xl/ctrlProps/ctrlProp49.xml><?xml version="1.0" encoding="utf-8"?>
<formControlPr xmlns="http://schemas.microsoft.com/office/spreadsheetml/2009/9/main" objectType="CheckBox" checked="Checked" fmlaLink="$I$92" lockText="1" noThreeD="1"/>
</file>

<file path=xl/ctrlProps/ctrlProp5.xml><?xml version="1.0" encoding="utf-8"?>
<formControlPr xmlns="http://schemas.microsoft.com/office/spreadsheetml/2009/9/main" objectType="CheckBox" checked="Checked" fmlaLink="$I$11" lockText="1" noThreeD="1"/>
</file>

<file path=xl/ctrlProps/ctrlProp50.xml><?xml version="1.0" encoding="utf-8"?>
<formControlPr xmlns="http://schemas.microsoft.com/office/spreadsheetml/2009/9/main" objectType="CheckBox" fmlaLink="$H$93" lockText="1" noThreeD="1"/>
</file>

<file path=xl/ctrlProps/ctrlProp51.xml><?xml version="1.0" encoding="utf-8"?>
<formControlPr xmlns="http://schemas.microsoft.com/office/spreadsheetml/2009/9/main" objectType="CheckBox" checked="Checked" fmlaLink="$I$93" lockText="1" noThreeD="1"/>
</file>

<file path=xl/ctrlProps/ctrlProp52.xml><?xml version="1.0" encoding="utf-8"?>
<formControlPr xmlns="http://schemas.microsoft.com/office/spreadsheetml/2009/9/main" objectType="CheckBox" fmlaLink="$H$95" lockText="1" noThreeD="1"/>
</file>

<file path=xl/ctrlProps/ctrlProp53.xml><?xml version="1.0" encoding="utf-8"?>
<formControlPr xmlns="http://schemas.microsoft.com/office/spreadsheetml/2009/9/main" objectType="CheckBox" checked="Checked" fmlaLink="$I$95" lockText="1" noThreeD="1"/>
</file>

<file path=xl/ctrlProps/ctrlProp54.xml><?xml version="1.0" encoding="utf-8"?>
<formControlPr xmlns="http://schemas.microsoft.com/office/spreadsheetml/2009/9/main" objectType="CheckBox" fmlaLink="$H$98" lockText="1" noThreeD="1"/>
</file>

<file path=xl/ctrlProps/ctrlProp55.xml><?xml version="1.0" encoding="utf-8"?>
<formControlPr xmlns="http://schemas.microsoft.com/office/spreadsheetml/2009/9/main" objectType="CheckBox" checked="Checked" fmlaLink="$I$98" lockText="1" noThreeD="1"/>
</file>

<file path=xl/ctrlProps/ctrlProp56.xml><?xml version="1.0" encoding="utf-8"?>
<formControlPr xmlns="http://schemas.microsoft.com/office/spreadsheetml/2009/9/main" objectType="CheckBox" fmlaLink="$H$99" lockText="1" noThreeD="1"/>
</file>

<file path=xl/ctrlProps/ctrlProp57.xml><?xml version="1.0" encoding="utf-8"?>
<formControlPr xmlns="http://schemas.microsoft.com/office/spreadsheetml/2009/9/main" objectType="CheckBox" checked="Checked" fmlaLink="$I$99" lockText="1" noThreeD="1"/>
</file>

<file path=xl/ctrlProps/ctrlProp58.xml><?xml version="1.0" encoding="utf-8"?>
<formControlPr xmlns="http://schemas.microsoft.com/office/spreadsheetml/2009/9/main" objectType="CheckBox" fmlaLink="$H$100" lockText="1" noThreeD="1"/>
</file>

<file path=xl/ctrlProps/ctrlProp59.xml><?xml version="1.0" encoding="utf-8"?>
<formControlPr xmlns="http://schemas.microsoft.com/office/spreadsheetml/2009/9/main" objectType="CheckBox" checked="Checked" fmlaLink="$I$100" lockText="1" noThreeD="1"/>
</file>

<file path=xl/ctrlProps/ctrlProp6.xml><?xml version="1.0" encoding="utf-8"?>
<formControlPr xmlns="http://schemas.microsoft.com/office/spreadsheetml/2009/9/main" objectType="CheckBox" fmlaLink="$H$14" lockText="1" noThreeD="1"/>
</file>

<file path=xl/ctrlProps/ctrlProp60.xml><?xml version="1.0" encoding="utf-8"?>
<formControlPr xmlns="http://schemas.microsoft.com/office/spreadsheetml/2009/9/main" objectType="CheckBox" fmlaLink="$H$54" lockText="1" noThreeD="1"/>
</file>

<file path=xl/ctrlProps/ctrlProp61.xml><?xml version="1.0" encoding="utf-8"?>
<formControlPr xmlns="http://schemas.microsoft.com/office/spreadsheetml/2009/9/main" objectType="CheckBox" checked="Checked" fmlaLink="$I$54" lockText="1" noThreeD="1"/>
</file>

<file path=xl/ctrlProps/ctrlProp62.xml><?xml version="1.0" encoding="utf-8"?>
<formControlPr xmlns="http://schemas.microsoft.com/office/spreadsheetml/2009/9/main" objectType="CheckBox" fmlaLink="$H$56" lockText="1" noThreeD="1"/>
</file>

<file path=xl/ctrlProps/ctrlProp63.xml><?xml version="1.0" encoding="utf-8"?>
<formControlPr xmlns="http://schemas.microsoft.com/office/spreadsheetml/2009/9/main" objectType="CheckBox" checked="Checked" fmlaLink="$I$56" lockText="1" noThreeD="1"/>
</file>

<file path=xl/ctrlProps/ctrlProp64.xml><?xml version="1.0" encoding="utf-8"?>
<formControlPr xmlns="http://schemas.microsoft.com/office/spreadsheetml/2009/9/main" objectType="CheckBox" fmlaLink="$H$59" lockText="1" noThreeD="1"/>
</file>

<file path=xl/ctrlProps/ctrlProp65.xml><?xml version="1.0" encoding="utf-8"?>
<formControlPr xmlns="http://schemas.microsoft.com/office/spreadsheetml/2009/9/main" objectType="CheckBox" checked="Checked" fmlaLink="$I$59" lockText="1" noThreeD="1"/>
</file>

<file path=xl/ctrlProps/ctrlProp66.xml><?xml version="1.0" encoding="utf-8"?>
<formControlPr xmlns="http://schemas.microsoft.com/office/spreadsheetml/2009/9/main" objectType="CheckBox" fmlaLink="$H$60" lockText="1" noThreeD="1"/>
</file>

<file path=xl/ctrlProps/ctrlProp67.xml><?xml version="1.0" encoding="utf-8"?>
<formControlPr xmlns="http://schemas.microsoft.com/office/spreadsheetml/2009/9/main" objectType="CheckBox" checked="Checked" fmlaLink="$I$60" lockText="1" noThreeD="1"/>
</file>

<file path=xl/ctrlProps/ctrlProp68.xml><?xml version="1.0" encoding="utf-8"?>
<formControlPr xmlns="http://schemas.microsoft.com/office/spreadsheetml/2009/9/main" objectType="CheckBox" fmlaLink="$H$61" lockText="1" noThreeD="1"/>
</file>

<file path=xl/ctrlProps/ctrlProp69.xml><?xml version="1.0" encoding="utf-8"?>
<formControlPr xmlns="http://schemas.microsoft.com/office/spreadsheetml/2009/9/main" objectType="CheckBox" checked="Checked" fmlaLink="$I$61" lockText="1" noThreeD="1"/>
</file>

<file path=xl/ctrlProps/ctrlProp7.xml><?xml version="1.0" encoding="utf-8"?>
<formControlPr xmlns="http://schemas.microsoft.com/office/spreadsheetml/2009/9/main" objectType="CheckBox" checked="Checked" fmlaLink="$I$14" lockText="1" noThreeD="1"/>
</file>

<file path=xl/ctrlProps/ctrlProp70.xml><?xml version="1.0" encoding="utf-8"?>
<formControlPr xmlns="http://schemas.microsoft.com/office/spreadsheetml/2009/9/main" objectType="CheckBox" fmlaLink="$H$62" lockText="1" noThreeD="1"/>
</file>

<file path=xl/ctrlProps/ctrlProp71.xml><?xml version="1.0" encoding="utf-8"?>
<formControlPr xmlns="http://schemas.microsoft.com/office/spreadsheetml/2009/9/main" objectType="CheckBox" checked="Checked" fmlaLink="$I$62" lockText="1" noThreeD="1"/>
</file>

<file path=xl/ctrlProps/ctrlProp72.xml><?xml version="1.0" encoding="utf-8"?>
<formControlPr xmlns="http://schemas.microsoft.com/office/spreadsheetml/2009/9/main" objectType="CheckBox" fmlaLink="$H$63" lockText="1" noThreeD="1"/>
</file>

<file path=xl/ctrlProps/ctrlProp73.xml><?xml version="1.0" encoding="utf-8"?>
<formControlPr xmlns="http://schemas.microsoft.com/office/spreadsheetml/2009/9/main" objectType="CheckBox" checked="Checked" fmlaLink="$I$63" lockText="1" noThreeD="1"/>
</file>

<file path=xl/ctrlProps/ctrlProp74.xml><?xml version="1.0" encoding="utf-8"?>
<formControlPr xmlns="http://schemas.microsoft.com/office/spreadsheetml/2009/9/main" objectType="CheckBox" fmlaLink="$H$64" lockText="1" noThreeD="1"/>
</file>

<file path=xl/ctrlProps/ctrlProp75.xml><?xml version="1.0" encoding="utf-8"?>
<formControlPr xmlns="http://schemas.microsoft.com/office/spreadsheetml/2009/9/main" objectType="CheckBox" checked="Checked" fmlaLink="$I$64" lockText="1" noThreeD="1"/>
</file>

<file path=xl/ctrlProps/ctrlProp76.xml><?xml version="1.0" encoding="utf-8"?>
<formControlPr xmlns="http://schemas.microsoft.com/office/spreadsheetml/2009/9/main" objectType="CheckBox" fmlaLink="$H$55" lockText="1" noThreeD="1"/>
</file>

<file path=xl/ctrlProps/ctrlProp77.xml><?xml version="1.0" encoding="utf-8"?>
<formControlPr xmlns="http://schemas.microsoft.com/office/spreadsheetml/2009/9/main" objectType="CheckBox" checked="Checked" fmlaLink="$I$55" lockText="1" noThreeD="1"/>
</file>

<file path=xl/ctrlProps/ctrlProp78.xml><?xml version="1.0" encoding="utf-8"?>
<formControlPr xmlns="http://schemas.microsoft.com/office/spreadsheetml/2009/9/main" objectType="CheckBox" fmlaLink="$H$73" lockText="1" noThreeD="1"/>
</file>

<file path=xl/ctrlProps/ctrlProp79.xml><?xml version="1.0" encoding="utf-8"?>
<formControlPr xmlns="http://schemas.microsoft.com/office/spreadsheetml/2009/9/main" objectType="CheckBox" checked="Checked" fmlaLink="$I$73" lockText="1" noThreeD="1"/>
</file>

<file path=xl/ctrlProps/ctrlProp8.xml><?xml version="1.0" encoding="utf-8"?>
<formControlPr xmlns="http://schemas.microsoft.com/office/spreadsheetml/2009/9/main" objectType="CheckBox" fmlaLink="$H$15" lockText="1" noThreeD="1"/>
</file>

<file path=xl/ctrlProps/ctrlProp80.xml><?xml version="1.0" encoding="utf-8"?>
<formControlPr xmlns="http://schemas.microsoft.com/office/spreadsheetml/2009/9/main" objectType="CheckBox" fmlaLink="$H$67" lockText="1" noThreeD="1"/>
</file>

<file path=xl/ctrlProps/ctrlProp81.xml><?xml version="1.0" encoding="utf-8"?>
<formControlPr xmlns="http://schemas.microsoft.com/office/spreadsheetml/2009/9/main" objectType="CheckBox" checked="Checked" fmlaLink="$I$67" lockText="1" noThreeD="1"/>
</file>

<file path=xl/ctrlProps/ctrlProp82.xml><?xml version="1.0" encoding="utf-8"?>
<formControlPr xmlns="http://schemas.microsoft.com/office/spreadsheetml/2009/9/main" objectType="CheckBox" fmlaLink="$H$72" lockText="1" noThreeD="1"/>
</file>

<file path=xl/ctrlProps/ctrlProp83.xml><?xml version="1.0" encoding="utf-8"?>
<formControlPr xmlns="http://schemas.microsoft.com/office/spreadsheetml/2009/9/main" objectType="CheckBox" checked="Checked" fmlaLink="$I$72" lockText="1" noThreeD="1"/>
</file>

<file path=xl/ctrlProps/ctrlProp84.xml><?xml version="1.0" encoding="utf-8"?>
<formControlPr xmlns="http://schemas.microsoft.com/office/spreadsheetml/2009/9/main" objectType="CheckBox" fmlaLink="$H$68" lockText="1" noThreeD="1"/>
</file>

<file path=xl/ctrlProps/ctrlProp85.xml><?xml version="1.0" encoding="utf-8"?>
<formControlPr xmlns="http://schemas.microsoft.com/office/spreadsheetml/2009/9/main" objectType="CheckBox" checked="Checked" fmlaLink="$I$68" lockText="1" noThreeD="1"/>
</file>

<file path=xl/ctrlProps/ctrlProp86.xml><?xml version="1.0" encoding="utf-8"?>
<formControlPr xmlns="http://schemas.microsoft.com/office/spreadsheetml/2009/9/main" objectType="CheckBox" fmlaLink="$H$69" lockText="1" noThreeD="1"/>
</file>

<file path=xl/ctrlProps/ctrlProp87.xml><?xml version="1.0" encoding="utf-8"?>
<formControlPr xmlns="http://schemas.microsoft.com/office/spreadsheetml/2009/9/main" objectType="CheckBox" checked="Checked" fmlaLink="$I$69" lockText="1" noThreeD="1"/>
</file>

<file path=xl/ctrlProps/ctrlProp88.xml><?xml version="1.0" encoding="utf-8"?>
<formControlPr xmlns="http://schemas.microsoft.com/office/spreadsheetml/2009/9/main" objectType="CheckBox" fmlaLink="$H$71" lockText="1" noThreeD="1"/>
</file>

<file path=xl/ctrlProps/ctrlProp89.xml><?xml version="1.0" encoding="utf-8"?>
<formControlPr xmlns="http://schemas.microsoft.com/office/spreadsheetml/2009/9/main" objectType="CheckBox" checked="Checked" fmlaLink="$I$71" lockText="1" noThreeD="1"/>
</file>

<file path=xl/ctrlProps/ctrlProp9.xml><?xml version="1.0" encoding="utf-8"?>
<formControlPr xmlns="http://schemas.microsoft.com/office/spreadsheetml/2009/9/main" objectType="CheckBox" checked="Checked" fmlaLink="$I$15" lockText="1" noThreeD="1"/>
</file>

<file path=xl/ctrlProps/ctrlProp90.xml><?xml version="1.0" encoding="utf-8"?>
<formControlPr xmlns="http://schemas.microsoft.com/office/spreadsheetml/2009/9/main" objectType="CheckBox" fmlaLink="$H$66" lockText="1" noThreeD="1"/>
</file>

<file path=xl/ctrlProps/ctrlProp91.xml><?xml version="1.0" encoding="utf-8"?>
<formControlPr xmlns="http://schemas.microsoft.com/office/spreadsheetml/2009/9/main" objectType="CheckBox" checked="Checked" fmlaLink="$I$66" lockText="1" noThreeD="1"/>
</file>

<file path=xl/ctrlProps/ctrlProp92.xml><?xml version="1.0" encoding="utf-8"?>
<formControlPr xmlns="http://schemas.microsoft.com/office/spreadsheetml/2009/9/main" objectType="CheckBox" fmlaLink="$H$81" lockText="1" noThreeD="1"/>
</file>

<file path=xl/ctrlProps/ctrlProp93.xml><?xml version="1.0" encoding="utf-8"?>
<formControlPr xmlns="http://schemas.microsoft.com/office/spreadsheetml/2009/9/main" objectType="CheckBox" checked="Checked" fmlaLink="$I$81" lockText="1" noThreeD="1"/>
</file>

<file path=xl/ctrlProps/ctrlProp94.xml><?xml version="1.0" encoding="utf-8"?>
<formControlPr xmlns="http://schemas.microsoft.com/office/spreadsheetml/2009/9/main" objectType="CheckBox" fmlaLink="$H$79" lockText="1" noThreeD="1"/>
</file>

<file path=xl/ctrlProps/ctrlProp95.xml><?xml version="1.0" encoding="utf-8"?>
<formControlPr xmlns="http://schemas.microsoft.com/office/spreadsheetml/2009/9/main" objectType="CheckBox" checked="Checked" fmlaLink="$I$79" lockText="1" noThreeD="1"/>
</file>

<file path=xl/ctrlProps/ctrlProp96.xml><?xml version="1.0" encoding="utf-8"?>
<formControlPr xmlns="http://schemas.microsoft.com/office/spreadsheetml/2009/9/main" objectType="CheckBox" fmlaLink="$H$78" lockText="1" noThreeD="1"/>
</file>

<file path=xl/ctrlProps/ctrlProp97.xml><?xml version="1.0" encoding="utf-8"?>
<formControlPr xmlns="http://schemas.microsoft.com/office/spreadsheetml/2009/9/main" objectType="CheckBox" checked="Checked" fmlaLink="$I$78" lockText="1" noThreeD="1"/>
</file>

<file path=xl/ctrlProps/ctrlProp98.xml><?xml version="1.0" encoding="utf-8"?>
<formControlPr xmlns="http://schemas.microsoft.com/office/spreadsheetml/2009/9/main" objectType="CheckBox" fmlaLink="$H$80" lockText="1" noThreeD="1"/>
</file>

<file path=xl/ctrlProps/ctrlProp99.xml><?xml version="1.0" encoding="utf-8"?>
<formControlPr xmlns="http://schemas.microsoft.com/office/spreadsheetml/2009/9/main" objectType="CheckBox" checked="Checked" fmlaLink="$I$8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1027022</xdr:colOff>
      <xdr:row>90</xdr:row>
      <xdr:rowOff>84674</xdr:rowOff>
    </xdr:from>
    <xdr:to>
      <xdr:col>22</xdr:col>
      <xdr:colOff>5023690</xdr:colOff>
      <xdr:row>90</xdr:row>
      <xdr:rowOff>2370667</xdr:rowOff>
    </xdr:to>
    <xdr:pic>
      <xdr:nvPicPr>
        <xdr:cNvPr id="3606" name="Picture 91"/>
        <xdr:cNvPicPr>
          <a:picLocks noChangeAspect="1" noChangeArrowheads="1"/>
        </xdr:cNvPicPr>
      </xdr:nvPicPr>
      <xdr:blipFill rotWithShape="1">
        <a:blip xmlns:r="http://schemas.openxmlformats.org/officeDocument/2006/relationships" r:embed="rId1" cstate="print"/>
        <a:srcRect b="12087"/>
        <a:stretch/>
      </xdr:blipFill>
      <xdr:spPr bwMode="auto">
        <a:xfrm>
          <a:off x="11927855" y="46418507"/>
          <a:ext cx="3996668" cy="228599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3</xdr:col>
          <xdr:colOff>200025</xdr:colOff>
          <xdr:row>0</xdr:row>
          <xdr:rowOff>47625</xdr:rowOff>
        </xdr:from>
        <xdr:to>
          <xdr:col>3</xdr:col>
          <xdr:colOff>1628775</xdr:colOff>
          <xdr:row>1</xdr:row>
          <xdr:rowOff>381000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3</xdr:row>
          <xdr:rowOff>19050</xdr:rowOff>
        </xdr:from>
        <xdr:to>
          <xdr:col>4</xdr:col>
          <xdr:colOff>114300</xdr:colOff>
          <xdr:row>3</xdr:row>
          <xdr:rowOff>333375</xdr:rowOff>
        </xdr:to>
        <xdr:sp macro="" textlink="">
          <xdr:nvSpPr>
            <xdr:cNvPr id="3413" name="Drop Down 2389" hidden="1">
              <a:extLst>
                <a:ext uri="{63B3BB69-23CF-44E3-9099-C40C66FF867C}">
                  <a14:compatExt spid="_x0000_s3413"/>
                </a:ext>
              </a:extLst>
            </xdr:cNvPr>
            <xdr:cNvSpPr/>
          </xdr:nvSpPr>
          <xdr:spPr>
            <a:xfrm>
              <a:off x="0" y="0"/>
              <a:ext cx="0" cy="0"/>
            </a:xfrm>
            <a:prstGeom prst="rect">
              <a:avLst/>
            </a:prstGeom>
          </xdr:spPr>
        </xdr:sp>
        <xdr:clientData/>
      </xdr:twoCellAnchor>
    </mc:Choice>
    <mc:Fallback/>
  </mc:AlternateContent>
  <xdr:twoCellAnchor editAs="oneCell">
    <xdr:from>
      <xdr:col>22</xdr:col>
      <xdr:colOff>91886</xdr:colOff>
      <xdr:row>96</xdr:row>
      <xdr:rowOff>321469</xdr:rowOff>
    </xdr:from>
    <xdr:to>
      <xdr:col>22</xdr:col>
      <xdr:colOff>6238113</xdr:colOff>
      <xdr:row>98</xdr:row>
      <xdr:rowOff>521875</xdr:rowOff>
    </xdr:to>
    <xdr:pic>
      <xdr:nvPicPr>
        <xdr:cNvPr id="8" name="Image 7"/>
        <xdr:cNvPicPr>
          <a:picLocks noChangeAspect="1"/>
        </xdr:cNvPicPr>
      </xdr:nvPicPr>
      <xdr:blipFill rotWithShape="1">
        <a:blip xmlns:r="http://schemas.openxmlformats.org/officeDocument/2006/relationships" r:embed="rId2"/>
        <a:srcRect l="43667" t="52091" r="21185" b="30904"/>
        <a:stretch/>
      </xdr:blipFill>
      <xdr:spPr>
        <a:xfrm>
          <a:off x="10950386" y="41148000"/>
          <a:ext cx="6146227" cy="164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238125</xdr:colOff>
          <xdr:row>11</xdr:row>
          <xdr:rowOff>66675</xdr:rowOff>
        </xdr:from>
        <xdr:to>
          <xdr:col>5</xdr:col>
          <xdr:colOff>542925</xdr:colOff>
          <xdr:row>11</xdr:row>
          <xdr:rowOff>323850</xdr:rowOff>
        </xdr:to>
        <xdr:sp macro="" textlink="">
          <xdr:nvSpPr>
            <xdr:cNvPr id="3586" name="Check Box 2562" hidden="1">
              <a:extLst>
                <a:ext uri="{63B3BB69-23CF-44E3-9099-C40C66FF867C}">
                  <a14:compatExt spid="_x0000_s3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66675</xdr:rowOff>
        </xdr:from>
        <xdr:to>
          <xdr:col>6</xdr:col>
          <xdr:colOff>457200</xdr:colOff>
          <xdr:row>11</xdr:row>
          <xdr:rowOff>304800</xdr:rowOff>
        </xdr:to>
        <xdr:sp macro="" textlink="">
          <xdr:nvSpPr>
            <xdr:cNvPr id="3587" name="Check Box 2563" hidden="1">
              <a:extLst>
                <a:ext uri="{63B3BB69-23CF-44E3-9099-C40C66FF867C}">
                  <a14:compatExt spid="_x0000_s3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xdr:row>
          <xdr:rowOff>66675</xdr:rowOff>
        </xdr:from>
        <xdr:to>
          <xdr:col>5</xdr:col>
          <xdr:colOff>542925</xdr:colOff>
          <xdr:row>10</xdr:row>
          <xdr:rowOff>323850</xdr:rowOff>
        </xdr:to>
        <xdr:sp macro="" textlink="">
          <xdr:nvSpPr>
            <xdr:cNvPr id="2" name="Check Box 2582" hidden="1">
              <a:extLst>
                <a:ext uri="{63B3BB69-23CF-44E3-9099-C40C66FF867C}">
                  <a14:compatExt spid="_x0000_s3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10</xdr:row>
          <xdr:rowOff>66675</xdr:rowOff>
        </xdr:from>
        <xdr:to>
          <xdr:col>6</xdr:col>
          <xdr:colOff>457200</xdr:colOff>
          <xdr:row>10</xdr:row>
          <xdr:rowOff>304800</xdr:rowOff>
        </xdr:to>
        <xdr:sp macro="" textlink="">
          <xdr:nvSpPr>
            <xdr:cNvPr id="3607" name="Check Box 2583" hidden="1">
              <a:extLst>
                <a:ext uri="{63B3BB69-23CF-44E3-9099-C40C66FF867C}">
                  <a14:compatExt spid="_x0000_s3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57150</xdr:rowOff>
        </xdr:from>
        <xdr:to>
          <xdr:col>5</xdr:col>
          <xdr:colOff>542925</xdr:colOff>
          <xdr:row>13</xdr:row>
          <xdr:rowOff>314325</xdr:rowOff>
        </xdr:to>
        <xdr:sp macro="" textlink="">
          <xdr:nvSpPr>
            <xdr:cNvPr id="3608" name="Check Box 2584" hidden="1">
              <a:extLst>
                <a:ext uri="{63B3BB69-23CF-44E3-9099-C40C66FF867C}">
                  <a14:compatExt spid="_x0000_s3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57150</xdr:rowOff>
        </xdr:from>
        <xdr:to>
          <xdr:col>6</xdr:col>
          <xdr:colOff>457200</xdr:colOff>
          <xdr:row>13</xdr:row>
          <xdr:rowOff>295275</xdr:rowOff>
        </xdr:to>
        <xdr:sp macro="" textlink="">
          <xdr:nvSpPr>
            <xdr:cNvPr id="3609" name="Check Box 2585" hidden="1">
              <a:extLst>
                <a:ext uri="{63B3BB69-23CF-44E3-9099-C40C66FF867C}">
                  <a14:compatExt spid="_x0000_s3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14</xdr:row>
          <xdr:rowOff>57150</xdr:rowOff>
        </xdr:from>
        <xdr:to>
          <xdr:col>5</xdr:col>
          <xdr:colOff>542925</xdr:colOff>
          <xdr:row>14</xdr:row>
          <xdr:rowOff>314325</xdr:rowOff>
        </xdr:to>
        <xdr:sp macro="" textlink="">
          <xdr:nvSpPr>
            <xdr:cNvPr id="3610" name="Check Box 2586" hidden="1">
              <a:extLst>
                <a:ext uri="{63B3BB69-23CF-44E3-9099-C40C66FF867C}">
                  <a14:compatExt spid="_x0000_s3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57150</xdr:rowOff>
        </xdr:from>
        <xdr:to>
          <xdr:col>6</xdr:col>
          <xdr:colOff>457200</xdr:colOff>
          <xdr:row>14</xdr:row>
          <xdr:rowOff>295275</xdr:rowOff>
        </xdr:to>
        <xdr:sp macro="" textlink="">
          <xdr:nvSpPr>
            <xdr:cNvPr id="3611" name="Check Box 2587" hidden="1">
              <a:extLst>
                <a:ext uri="{63B3BB69-23CF-44E3-9099-C40C66FF867C}">
                  <a14:compatExt spid="_x0000_s3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76200</xdr:rowOff>
        </xdr:from>
        <xdr:to>
          <xdr:col>5</xdr:col>
          <xdr:colOff>542925</xdr:colOff>
          <xdr:row>15</xdr:row>
          <xdr:rowOff>333375</xdr:rowOff>
        </xdr:to>
        <xdr:sp macro="" textlink="">
          <xdr:nvSpPr>
            <xdr:cNvPr id="3612" name="Check Box 2588" hidden="1">
              <a:extLst>
                <a:ext uri="{63B3BB69-23CF-44E3-9099-C40C66FF867C}">
                  <a14:compatExt spid="_x0000_s3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xdr:row>
          <xdr:rowOff>76200</xdr:rowOff>
        </xdr:from>
        <xdr:to>
          <xdr:col>6</xdr:col>
          <xdr:colOff>457200</xdr:colOff>
          <xdr:row>15</xdr:row>
          <xdr:rowOff>314325</xdr:rowOff>
        </xdr:to>
        <xdr:sp macro="" textlink="">
          <xdr:nvSpPr>
            <xdr:cNvPr id="3613" name="Check Box 2589" hidden="1">
              <a:extLst>
                <a:ext uri="{63B3BB69-23CF-44E3-9099-C40C66FF867C}">
                  <a14:compatExt spid="_x0000_s3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76200</xdr:rowOff>
        </xdr:from>
        <xdr:to>
          <xdr:col>5</xdr:col>
          <xdr:colOff>542925</xdr:colOff>
          <xdr:row>16</xdr:row>
          <xdr:rowOff>333375</xdr:rowOff>
        </xdr:to>
        <xdr:sp macro="" textlink="">
          <xdr:nvSpPr>
            <xdr:cNvPr id="3614" name="Check Box 2590" hidden="1">
              <a:extLst>
                <a:ext uri="{63B3BB69-23CF-44E3-9099-C40C66FF867C}">
                  <a14:compatExt spid="_x0000_s3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76200</xdr:rowOff>
        </xdr:from>
        <xdr:to>
          <xdr:col>6</xdr:col>
          <xdr:colOff>457200</xdr:colOff>
          <xdr:row>16</xdr:row>
          <xdr:rowOff>314325</xdr:rowOff>
        </xdr:to>
        <xdr:sp macro="" textlink="">
          <xdr:nvSpPr>
            <xdr:cNvPr id="3615" name="Check Box 2591" hidden="1">
              <a:extLst>
                <a:ext uri="{63B3BB69-23CF-44E3-9099-C40C66FF867C}">
                  <a14:compatExt spid="_x0000_s3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76200</xdr:rowOff>
        </xdr:from>
        <xdr:to>
          <xdr:col>5</xdr:col>
          <xdr:colOff>542925</xdr:colOff>
          <xdr:row>17</xdr:row>
          <xdr:rowOff>333375</xdr:rowOff>
        </xdr:to>
        <xdr:sp macro="" textlink="">
          <xdr:nvSpPr>
            <xdr:cNvPr id="3616" name="Check Box 2592" hidden="1">
              <a:extLst>
                <a:ext uri="{63B3BB69-23CF-44E3-9099-C40C66FF867C}">
                  <a14:compatExt spid="_x0000_s3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xdr:row>
          <xdr:rowOff>76200</xdr:rowOff>
        </xdr:from>
        <xdr:to>
          <xdr:col>6</xdr:col>
          <xdr:colOff>457200</xdr:colOff>
          <xdr:row>17</xdr:row>
          <xdr:rowOff>314325</xdr:rowOff>
        </xdr:to>
        <xdr:sp macro="" textlink="">
          <xdr:nvSpPr>
            <xdr:cNvPr id="3617" name="Check Box 2593" hidden="1">
              <a:extLst>
                <a:ext uri="{63B3BB69-23CF-44E3-9099-C40C66FF867C}">
                  <a14:compatExt spid="_x0000_s3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18</xdr:row>
          <xdr:rowOff>76200</xdr:rowOff>
        </xdr:from>
        <xdr:to>
          <xdr:col>5</xdr:col>
          <xdr:colOff>542925</xdr:colOff>
          <xdr:row>18</xdr:row>
          <xdr:rowOff>333375</xdr:rowOff>
        </xdr:to>
        <xdr:sp macro="" textlink="">
          <xdr:nvSpPr>
            <xdr:cNvPr id="3618" name="Check Box 2594" hidden="1">
              <a:extLst>
                <a:ext uri="{63B3BB69-23CF-44E3-9099-C40C66FF867C}">
                  <a14:compatExt spid="_x0000_s3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18</xdr:row>
          <xdr:rowOff>76200</xdr:rowOff>
        </xdr:from>
        <xdr:to>
          <xdr:col>6</xdr:col>
          <xdr:colOff>457200</xdr:colOff>
          <xdr:row>18</xdr:row>
          <xdr:rowOff>314325</xdr:rowOff>
        </xdr:to>
        <xdr:sp macro="" textlink="">
          <xdr:nvSpPr>
            <xdr:cNvPr id="3619" name="Check Box 2595" hidden="1">
              <a:extLst>
                <a:ext uri="{63B3BB69-23CF-44E3-9099-C40C66FF867C}">
                  <a14:compatExt spid="_x0000_s3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76200</xdr:rowOff>
        </xdr:from>
        <xdr:to>
          <xdr:col>5</xdr:col>
          <xdr:colOff>542925</xdr:colOff>
          <xdr:row>19</xdr:row>
          <xdr:rowOff>333375</xdr:rowOff>
        </xdr:to>
        <xdr:sp macro="" textlink="">
          <xdr:nvSpPr>
            <xdr:cNvPr id="3620" name="Check Box 2596" hidden="1">
              <a:extLst>
                <a:ext uri="{63B3BB69-23CF-44E3-9099-C40C66FF867C}">
                  <a14:compatExt spid="_x0000_s3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xdr:row>
          <xdr:rowOff>76200</xdr:rowOff>
        </xdr:from>
        <xdr:to>
          <xdr:col>6</xdr:col>
          <xdr:colOff>457200</xdr:colOff>
          <xdr:row>19</xdr:row>
          <xdr:rowOff>314325</xdr:rowOff>
        </xdr:to>
        <xdr:sp macro="" textlink="">
          <xdr:nvSpPr>
            <xdr:cNvPr id="3621" name="Check Box 2597" hidden="1">
              <a:extLst>
                <a:ext uri="{63B3BB69-23CF-44E3-9099-C40C66FF867C}">
                  <a14:compatExt spid="_x0000_s3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20</xdr:row>
          <xdr:rowOff>76200</xdr:rowOff>
        </xdr:from>
        <xdr:to>
          <xdr:col>5</xdr:col>
          <xdr:colOff>542925</xdr:colOff>
          <xdr:row>20</xdr:row>
          <xdr:rowOff>333375</xdr:rowOff>
        </xdr:to>
        <xdr:sp macro="" textlink="">
          <xdr:nvSpPr>
            <xdr:cNvPr id="3622" name="Check Box 2598" hidden="1">
              <a:extLst>
                <a:ext uri="{63B3BB69-23CF-44E3-9099-C40C66FF867C}">
                  <a14:compatExt spid="_x0000_s3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20</xdr:row>
          <xdr:rowOff>76200</xdr:rowOff>
        </xdr:from>
        <xdr:to>
          <xdr:col>6</xdr:col>
          <xdr:colOff>457200</xdr:colOff>
          <xdr:row>20</xdr:row>
          <xdr:rowOff>314325</xdr:rowOff>
        </xdr:to>
        <xdr:sp macro="" textlink="">
          <xdr:nvSpPr>
            <xdr:cNvPr id="3623" name="Check Box 2599" hidden="1">
              <a:extLst>
                <a:ext uri="{63B3BB69-23CF-44E3-9099-C40C66FF867C}">
                  <a14:compatExt spid="_x0000_s3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57150</xdr:rowOff>
        </xdr:from>
        <xdr:to>
          <xdr:col>5</xdr:col>
          <xdr:colOff>542925</xdr:colOff>
          <xdr:row>22</xdr:row>
          <xdr:rowOff>314325</xdr:rowOff>
        </xdr:to>
        <xdr:sp macro="" textlink="">
          <xdr:nvSpPr>
            <xdr:cNvPr id="3624" name="Check Box 2600" hidden="1">
              <a:extLst>
                <a:ext uri="{63B3BB69-23CF-44E3-9099-C40C66FF867C}">
                  <a14:compatExt spid="_x0000_s3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22</xdr:row>
          <xdr:rowOff>57150</xdr:rowOff>
        </xdr:from>
        <xdr:to>
          <xdr:col>6</xdr:col>
          <xdr:colOff>457200</xdr:colOff>
          <xdr:row>22</xdr:row>
          <xdr:rowOff>295275</xdr:rowOff>
        </xdr:to>
        <xdr:sp macro="" textlink="">
          <xdr:nvSpPr>
            <xdr:cNvPr id="3625" name="Check Box 2601" hidden="1">
              <a:extLst>
                <a:ext uri="{63B3BB69-23CF-44E3-9099-C40C66FF867C}">
                  <a14:compatExt spid="_x0000_s3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27</xdr:row>
          <xdr:rowOff>76200</xdr:rowOff>
        </xdr:from>
        <xdr:to>
          <xdr:col>5</xdr:col>
          <xdr:colOff>542925</xdr:colOff>
          <xdr:row>27</xdr:row>
          <xdr:rowOff>333375</xdr:rowOff>
        </xdr:to>
        <xdr:sp macro="" textlink="">
          <xdr:nvSpPr>
            <xdr:cNvPr id="3628" name="Check Box 2604" hidden="1">
              <a:extLst>
                <a:ext uri="{63B3BB69-23CF-44E3-9099-C40C66FF867C}">
                  <a14:compatExt spid="_x0000_s3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76200</xdr:rowOff>
        </xdr:from>
        <xdr:to>
          <xdr:col>6</xdr:col>
          <xdr:colOff>457200</xdr:colOff>
          <xdr:row>27</xdr:row>
          <xdr:rowOff>314325</xdr:rowOff>
        </xdr:to>
        <xdr:sp macro="" textlink="">
          <xdr:nvSpPr>
            <xdr:cNvPr id="3629" name="Check Box 2605" hidden="1">
              <a:extLst>
                <a:ext uri="{63B3BB69-23CF-44E3-9099-C40C66FF867C}">
                  <a14:compatExt spid="_x0000_s3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28</xdr:row>
          <xdr:rowOff>76200</xdr:rowOff>
        </xdr:from>
        <xdr:to>
          <xdr:col>5</xdr:col>
          <xdr:colOff>542925</xdr:colOff>
          <xdr:row>28</xdr:row>
          <xdr:rowOff>333375</xdr:rowOff>
        </xdr:to>
        <xdr:sp macro="" textlink="">
          <xdr:nvSpPr>
            <xdr:cNvPr id="3630" name="Check Box 2606" hidden="1">
              <a:extLst>
                <a:ext uri="{63B3BB69-23CF-44E3-9099-C40C66FF867C}">
                  <a14:compatExt spid="_x0000_s3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76200</xdr:rowOff>
        </xdr:from>
        <xdr:to>
          <xdr:col>6</xdr:col>
          <xdr:colOff>457200</xdr:colOff>
          <xdr:row>28</xdr:row>
          <xdr:rowOff>314325</xdr:rowOff>
        </xdr:to>
        <xdr:sp macro="" textlink="">
          <xdr:nvSpPr>
            <xdr:cNvPr id="3631" name="Check Box 2607" hidden="1">
              <a:extLst>
                <a:ext uri="{63B3BB69-23CF-44E3-9099-C40C66FF867C}">
                  <a14:compatExt spid="_x0000_s3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29</xdr:row>
          <xdr:rowOff>76200</xdr:rowOff>
        </xdr:from>
        <xdr:to>
          <xdr:col>5</xdr:col>
          <xdr:colOff>542925</xdr:colOff>
          <xdr:row>29</xdr:row>
          <xdr:rowOff>333375</xdr:rowOff>
        </xdr:to>
        <xdr:sp macro="" textlink="">
          <xdr:nvSpPr>
            <xdr:cNvPr id="3632" name="Check Box 2608" hidden="1">
              <a:extLst>
                <a:ext uri="{63B3BB69-23CF-44E3-9099-C40C66FF867C}">
                  <a14:compatExt spid="_x0000_s3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29</xdr:row>
          <xdr:rowOff>76200</xdr:rowOff>
        </xdr:from>
        <xdr:to>
          <xdr:col>6</xdr:col>
          <xdr:colOff>457200</xdr:colOff>
          <xdr:row>29</xdr:row>
          <xdr:rowOff>314325</xdr:rowOff>
        </xdr:to>
        <xdr:sp macro="" textlink="">
          <xdr:nvSpPr>
            <xdr:cNvPr id="3633" name="Check Box 2609" hidden="1">
              <a:extLst>
                <a:ext uri="{63B3BB69-23CF-44E3-9099-C40C66FF867C}">
                  <a14:compatExt spid="_x0000_s3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30</xdr:row>
          <xdr:rowOff>76200</xdr:rowOff>
        </xdr:from>
        <xdr:to>
          <xdr:col>5</xdr:col>
          <xdr:colOff>542925</xdr:colOff>
          <xdr:row>30</xdr:row>
          <xdr:rowOff>333375</xdr:rowOff>
        </xdr:to>
        <xdr:sp macro="" textlink="">
          <xdr:nvSpPr>
            <xdr:cNvPr id="3634" name="Check Box 2610" hidden="1">
              <a:extLst>
                <a:ext uri="{63B3BB69-23CF-44E3-9099-C40C66FF867C}">
                  <a14:compatExt spid="_x0000_s3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30</xdr:row>
          <xdr:rowOff>76200</xdr:rowOff>
        </xdr:from>
        <xdr:to>
          <xdr:col>6</xdr:col>
          <xdr:colOff>457200</xdr:colOff>
          <xdr:row>30</xdr:row>
          <xdr:rowOff>314325</xdr:rowOff>
        </xdr:to>
        <xdr:sp macro="" textlink="">
          <xdr:nvSpPr>
            <xdr:cNvPr id="3635" name="Check Box 2611" hidden="1">
              <a:extLst>
                <a:ext uri="{63B3BB69-23CF-44E3-9099-C40C66FF867C}">
                  <a14:compatExt spid="_x0000_s3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76200</xdr:rowOff>
        </xdr:from>
        <xdr:to>
          <xdr:col>5</xdr:col>
          <xdr:colOff>542925</xdr:colOff>
          <xdr:row>31</xdr:row>
          <xdr:rowOff>333375</xdr:rowOff>
        </xdr:to>
        <xdr:sp macro="" textlink="">
          <xdr:nvSpPr>
            <xdr:cNvPr id="3636" name="Check Box 2612" hidden="1">
              <a:extLst>
                <a:ext uri="{63B3BB69-23CF-44E3-9099-C40C66FF867C}">
                  <a14:compatExt spid="_x0000_s3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76200</xdr:rowOff>
        </xdr:from>
        <xdr:to>
          <xdr:col>6</xdr:col>
          <xdr:colOff>457200</xdr:colOff>
          <xdr:row>31</xdr:row>
          <xdr:rowOff>314325</xdr:rowOff>
        </xdr:to>
        <xdr:sp macro="" textlink="">
          <xdr:nvSpPr>
            <xdr:cNvPr id="3637" name="Check Box 2613" hidden="1">
              <a:extLst>
                <a:ext uri="{63B3BB69-23CF-44E3-9099-C40C66FF867C}">
                  <a14:compatExt spid="_x0000_s3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33</xdr:row>
          <xdr:rowOff>200025</xdr:rowOff>
        </xdr:from>
        <xdr:to>
          <xdr:col>5</xdr:col>
          <xdr:colOff>542925</xdr:colOff>
          <xdr:row>33</xdr:row>
          <xdr:rowOff>457200</xdr:rowOff>
        </xdr:to>
        <xdr:sp macro="" textlink="">
          <xdr:nvSpPr>
            <xdr:cNvPr id="3638" name="Check Box 2614" hidden="1">
              <a:extLst>
                <a:ext uri="{63B3BB69-23CF-44E3-9099-C40C66FF867C}">
                  <a14:compatExt spid="_x0000_s3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200025</xdr:rowOff>
        </xdr:from>
        <xdr:to>
          <xdr:col>6</xdr:col>
          <xdr:colOff>457200</xdr:colOff>
          <xdr:row>33</xdr:row>
          <xdr:rowOff>438150</xdr:rowOff>
        </xdr:to>
        <xdr:sp macro="" textlink="">
          <xdr:nvSpPr>
            <xdr:cNvPr id="3639" name="Check Box 2615" hidden="1">
              <a:extLst>
                <a:ext uri="{63B3BB69-23CF-44E3-9099-C40C66FF867C}">
                  <a14:compatExt spid="_x0000_s3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34</xdr:row>
          <xdr:rowOff>742950</xdr:rowOff>
        </xdr:from>
        <xdr:to>
          <xdr:col>5</xdr:col>
          <xdr:colOff>542925</xdr:colOff>
          <xdr:row>34</xdr:row>
          <xdr:rowOff>1000125</xdr:rowOff>
        </xdr:to>
        <xdr:sp macro="" textlink="">
          <xdr:nvSpPr>
            <xdr:cNvPr id="3640" name="Check Box 2616" hidden="1">
              <a:extLst>
                <a:ext uri="{63B3BB69-23CF-44E3-9099-C40C66FF867C}">
                  <a14:compatExt spid="_x0000_s3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742950</xdr:rowOff>
        </xdr:from>
        <xdr:to>
          <xdr:col>6</xdr:col>
          <xdr:colOff>457200</xdr:colOff>
          <xdr:row>34</xdr:row>
          <xdr:rowOff>981075</xdr:rowOff>
        </xdr:to>
        <xdr:sp macro="" textlink="">
          <xdr:nvSpPr>
            <xdr:cNvPr id="3641" name="Check Box 2617" hidden="1">
              <a:extLst>
                <a:ext uri="{63B3BB69-23CF-44E3-9099-C40C66FF867C}">
                  <a14:compatExt spid="_x0000_s3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35</xdr:row>
          <xdr:rowOff>314325</xdr:rowOff>
        </xdr:from>
        <xdr:to>
          <xdr:col>5</xdr:col>
          <xdr:colOff>542925</xdr:colOff>
          <xdr:row>35</xdr:row>
          <xdr:rowOff>571500</xdr:rowOff>
        </xdr:to>
        <xdr:sp macro="" textlink="">
          <xdr:nvSpPr>
            <xdr:cNvPr id="3642" name="Check Box 2618" hidden="1">
              <a:extLst>
                <a:ext uri="{63B3BB69-23CF-44E3-9099-C40C66FF867C}">
                  <a14:compatExt spid="_x0000_s3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314325</xdr:rowOff>
        </xdr:from>
        <xdr:to>
          <xdr:col>6</xdr:col>
          <xdr:colOff>457200</xdr:colOff>
          <xdr:row>35</xdr:row>
          <xdr:rowOff>552450</xdr:rowOff>
        </xdr:to>
        <xdr:sp macro="" textlink="">
          <xdr:nvSpPr>
            <xdr:cNvPr id="3643" name="Check Box 2619" hidden="1">
              <a:extLst>
                <a:ext uri="{63B3BB69-23CF-44E3-9099-C40C66FF867C}">
                  <a14:compatExt spid="_x0000_s3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87</xdr:row>
          <xdr:rowOff>276225</xdr:rowOff>
        </xdr:from>
        <xdr:to>
          <xdr:col>5</xdr:col>
          <xdr:colOff>542925</xdr:colOff>
          <xdr:row>87</xdr:row>
          <xdr:rowOff>533400</xdr:rowOff>
        </xdr:to>
        <xdr:sp macro="" textlink="">
          <xdr:nvSpPr>
            <xdr:cNvPr id="3652" name="Check Box 2628" hidden="1">
              <a:extLst>
                <a:ext uri="{63B3BB69-23CF-44E3-9099-C40C66FF867C}">
                  <a14:compatExt spid="_x0000_s3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87</xdr:row>
          <xdr:rowOff>276225</xdr:rowOff>
        </xdr:from>
        <xdr:to>
          <xdr:col>6</xdr:col>
          <xdr:colOff>457200</xdr:colOff>
          <xdr:row>87</xdr:row>
          <xdr:rowOff>514350</xdr:rowOff>
        </xdr:to>
        <xdr:sp macro="" textlink="">
          <xdr:nvSpPr>
            <xdr:cNvPr id="3653" name="Check Box 2629" hidden="1">
              <a:extLst>
                <a:ext uri="{63B3BB69-23CF-44E3-9099-C40C66FF867C}">
                  <a14:compatExt spid="_x0000_s3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89</xdr:row>
          <xdr:rowOff>285750</xdr:rowOff>
        </xdr:from>
        <xdr:to>
          <xdr:col>5</xdr:col>
          <xdr:colOff>542925</xdr:colOff>
          <xdr:row>89</xdr:row>
          <xdr:rowOff>542925</xdr:rowOff>
        </xdr:to>
        <xdr:sp macro="" textlink="">
          <xdr:nvSpPr>
            <xdr:cNvPr id="3654" name="Check Box 2630" hidden="1">
              <a:extLst>
                <a:ext uri="{63B3BB69-23CF-44E3-9099-C40C66FF867C}">
                  <a14:compatExt spid="_x0000_s3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89</xdr:row>
          <xdr:rowOff>285750</xdr:rowOff>
        </xdr:from>
        <xdr:to>
          <xdr:col>6</xdr:col>
          <xdr:colOff>457200</xdr:colOff>
          <xdr:row>89</xdr:row>
          <xdr:rowOff>523875</xdr:rowOff>
        </xdr:to>
        <xdr:sp macro="" textlink="">
          <xdr:nvSpPr>
            <xdr:cNvPr id="3655" name="Check Box 2631" hidden="1">
              <a:extLst>
                <a:ext uri="{63B3BB69-23CF-44E3-9099-C40C66FF867C}">
                  <a14:compatExt spid="_x0000_s3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90</xdr:row>
          <xdr:rowOff>1190625</xdr:rowOff>
        </xdr:from>
        <xdr:to>
          <xdr:col>5</xdr:col>
          <xdr:colOff>542925</xdr:colOff>
          <xdr:row>90</xdr:row>
          <xdr:rowOff>1447800</xdr:rowOff>
        </xdr:to>
        <xdr:sp macro="" textlink="">
          <xdr:nvSpPr>
            <xdr:cNvPr id="3656" name="Check Box 2632" hidden="1">
              <a:extLst>
                <a:ext uri="{63B3BB69-23CF-44E3-9099-C40C66FF867C}">
                  <a14:compatExt spid="_x0000_s3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90</xdr:row>
          <xdr:rowOff>1228725</xdr:rowOff>
        </xdr:from>
        <xdr:to>
          <xdr:col>6</xdr:col>
          <xdr:colOff>457200</xdr:colOff>
          <xdr:row>90</xdr:row>
          <xdr:rowOff>1466850</xdr:rowOff>
        </xdr:to>
        <xdr:sp macro="" textlink="">
          <xdr:nvSpPr>
            <xdr:cNvPr id="3657" name="Check Box 2633" hidden="1">
              <a:extLst>
                <a:ext uri="{63B3BB69-23CF-44E3-9099-C40C66FF867C}">
                  <a14:compatExt spid="_x0000_s3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85</xdr:row>
          <xdr:rowOff>247650</xdr:rowOff>
        </xdr:from>
        <xdr:to>
          <xdr:col>5</xdr:col>
          <xdr:colOff>542925</xdr:colOff>
          <xdr:row>85</xdr:row>
          <xdr:rowOff>504825</xdr:rowOff>
        </xdr:to>
        <xdr:sp macro="" textlink="">
          <xdr:nvSpPr>
            <xdr:cNvPr id="3670" name="Check Box 2646" hidden="1">
              <a:extLst>
                <a:ext uri="{63B3BB69-23CF-44E3-9099-C40C66FF867C}">
                  <a14:compatExt spid="_x0000_s3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85</xdr:row>
          <xdr:rowOff>276225</xdr:rowOff>
        </xdr:from>
        <xdr:to>
          <xdr:col>6</xdr:col>
          <xdr:colOff>457200</xdr:colOff>
          <xdr:row>85</xdr:row>
          <xdr:rowOff>514350</xdr:rowOff>
        </xdr:to>
        <xdr:sp macro="" textlink="">
          <xdr:nvSpPr>
            <xdr:cNvPr id="3671" name="Check Box 2647" hidden="1">
              <a:extLst>
                <a:ext uri="{63B3BB69-23CF-44E3-9099-C40C66FF867C}">
                  <a14:compatExt spid="_x0000_s3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91</xdr:row>
          <xdr:rowOff>504825</xdr:rowOff>
        </xdr:from>
        <xdr:to>
          <xdr:col>5</xdr:col>
          <xdr:colOff>533400</xdr:colOff>
          <xdr:row>91</xdr:row>
          <xdr:rowOff>762000</xdr:rowOff>
        </xdr:to>
        <xdr:sp macro="" textlink="">
          <xdr:nvSpPr>
            <xdr:cNvPr id="3676" name="Check Box 2652" hidden="1">
              <a:extLst>
                <a:ext uri="{63B3BB69-23CF-44E3-9099-C40C66FF867C}">
                  <a14:compatExt spid="_x0000_s3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91</xdr:row>
          <xdr:rowOff>504825</xdr:rowOff>
        </xdr:from>
        <xdr:to>
          <xdr:col>6</xdr:col>
          <xdr:colOff>447675</xdr:colOff>
          <xdr:row>91</xdr:row>
          <xdr:rowOff>742950</xdr:rowOff>
        </xdr:to>
        <xdr:sp macro="" textlink="">
          <xdr:nvSpPr>
            <xdr:cNvPr id="3677" name="Check Box 2653" hidden="1">
              <a:extLst>
                <a:ext uri="{63B3BB69-23CF-44E3-9099-C40C66FF867C}">
                  <a14:compatExt spid="_x0000_s3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92</xdr:row>
          <xdr:rowOff>247650</xdr:rowOff>
        </xdr:from>
        <xdr:to>
          <xdr:col>5</xdr:col>
          <xdr:colOff>533400</xdr:colOff>
          <xdr:row>93</xdr:row>
          <xdr:rowOff>38100</xdr:rowOff>
        </xdr:to>
        <xdr:sp macro="" textlink="">
          <xdr:nvSpPr>
            <xdr:cNvPr id="3678" name="Check Box 2654" hidden="1">
              <a:extLst>
                <a:ext uri="{63B3BB69-23CF-44E3-9099-C40C66FF867C}">
                  <a14:compatExt spid="_x0000_s3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92</xdr:row>
          <xdr:rowOff>228600</xdr:rowOff>
        </xdr:from>
        <xdr:to>
          <xdr:col>6</xdr:col>
          <xdr:colOff>447675</xdr:colOff>
          <xdr:row>93</xdr:row>
          <xdr:rowOff>0</xdr:rowOff>
        </xdr:to>
        <xdr:sp macro="" textlink="">
          <xdr:nvSpPr>
            <xdr:cNvPr id="3679" name="Check Box 2655" hidden="1">
              <a:extLst>
                <a:ext uri="{63B3BB69-23CF-44E3-9099-C40C66FF867C}">
                  <a14:compatExt spid="_x0000_s3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94</xdr:row>
          <xdr:rowOff>200025</xdr:rowOff>
        </xdr:from>
        <xdr:to>
          <xdr:col>5</xdr:col>
          <xdr:colOff>533400</xdr:colOff>
          <xdr:row>95</xdr:row>
          <xdr:rowOff>19050</xdr:rowOff>
        </xdr:to>
        <xdr:sp macro="" textlink="">
          <xdr:nvSpPr>
            <xdr:cNvPr id="3680" name="Check Box 2656" hidden="1">
              <a:extLst>
                <a:ext uri="{63B3BB69-23CF-44E3-9099-C40C66FF867C}">
                  <a14:compatExt spid="_x0000_s3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94</xdr:row>
          <xdr:rowOff>200025</xdr:rowOff>
        </xdr:from>
        <xdr:to>
          <xdr:col>6</xdr:col>
          <xdr:colOff>447675</xdr:colOff>
          <xdr:row>95</xdr:row>
          <xdr:rowOff>0</xdr:rowOff>
        </xdr:to>
        <xdr:sp macro="" textlink="">
          <xdr:nvSpPr>
            <xdr:cNvPr id="3681" name="Check Box 2657" hidden="1">
              <a:extLst>
                <a:ext uri="{63B3BB69-23CF-44E3-9099-C40C66FF867C}">
                  <a14:compatExt spid="_x0000_s3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97</xdr:row>
          <xdr:rowOff>628650</xdr:rowOff>
        </xdr:from>
        <xdr:to>
          <xdr:col>5</xdr:col>
          <xdr:colOff>533400</xdr:colOff>
          <xdr:row>97</xdr:row>
          <xdr:rowOff>885825</xdr:rowOff>
        </xdr:to>
        <xdr:sp macro="" textlink="">
          <xdr:nvSpPr>
            <xdr:cNvPr id="3682" name="Check Box 2658" hidden="1">
              <a:extLst>
                <a:ext uri="{63B3BB69-23CF-44E3-9099-C40C66FF867C}">
                  <a14:compatExt spid="_x0000_s3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97</xdr:row>
          <xdr:rowOff>628650</xdr:rowOff>
        </xdr:from>
        <xdr:to>
          <xdr:col>6</xdr:col>
          <xdr:colOff>447675</xdr:colOff>
          <xdr:row>97</xdr:row>
          <xdr:rowOff>866775</xdr:rowOff>
        </xdr:to>
        <xdr:sp macro="" textlink="">
          <xdr:nvSpPr>
            <xdr:cNvPr id="3683" name="Check Box 2659" hidden="1">
              <a:extLst>
                <a:ext uri="{63B3BB69-23CF-44E3-9099-C40C66FF867C}">
                  <a14:compatExt spid="_x0000_s3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98</xdr:row>
          <xdr:rowOff>390525</xdr:rowOff>
        </xdr:from>
        <xdr:to>
          <xdr:col>5</xdr:col>
          <xdr:colOff>533400</xdr:colOff>
          <xdr:row>98</xdr:row>
          <xdr:rowOff>657225</xdr:rowOff>
        </xdr:to>
        <xdr:sp macro="" textlink="">
          <xdr:nvSpPr>
            <xdr:cNvPr id="3684" name="Check Box 2660" hidden="1">
              <a:extLst>
                <a:ext uri="{63B3BB69-23CF-44E3-9099-C40C66FF867C}">
                  <a14:compatExt spid="_x0000_s3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98</xdr:row>
          <xdr:rowOff>390525</xdr:rowOff>
        </xdr:from>
        <xdr:to>
          <xdr:col>6</xdr:col>
          <xdr:colOff>447675</xdr:colOff>
          <xdr:row>98</xdr:row>
          <xdr:rowOff>638175</xdr:rowOff>
        </xdr:to>
        <xdr:sp macro="" textlink="">
          <xdr:nvSpPr>
            <xdr:cNvPr id="3685" name="Check Box 2661" hidden="1">
              <a:extLst>
                <a:ext uri="{63B3BB69-23CF-44E3-9099-C40C66FF867C}">
                  <a14:compatExt spid="_x0000_s3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99</xdr:row>
          <xdr:rowOff>390525</xdr:rowOff>
        </xdr:from>
        <xdr:to>
          <xdr:col>5</xdr:col>
          <xdr:colOff>533400</xdr:colOff>
          <xdr:row>99</xdr:row>
          <xdr:rowOff>647700</xdr:rowOff>
        </xdr:to>
        <xdr:sp macro="" textlink="">
          <xdr:nvSpPr>
            <xdr:cNvPr id="3686" name="Check Box 2662" hidden="1">
              <a:extLst>
                <a:ext uri="{63B3BB69-23CF-44E3-9099-C40C66FF867C}">
                  <a14:compatExt spid="_x0000_s3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99</xdr:row>
          <xdr:rowOff>390525</xdr:rowOff>
        </xdr:from>
        <xdr:to>
          <xdr:col>6</xdr:col>
          <xdr:colOff>447675</xdr:colOff>
          <xdr:row>99</xdr:row>
          <xdr:rowOff>628650</xdr:rowOff>
        </xdr:to>
        <xdr:sp macro="" textlink="">
          <xdr:nvSpPr>
            <xdr:cNvPr id="3687" name="Check Box 2663" hidden="1">
              <a:extLst>
                <a:ext uri="{63B3BB69-23CF-44E3-9099-C40C66FF867C}">
                  <a14:compatExt spid="_x0000_s3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209550</xdr:rowOff>
        </xdr:from>
        <xdr:to>
          <xdr:col>5</xdr:col>
          <xdr:colOff>542925</xdr:colOff>
          <xdr:row>53</xdr:row>
          <xdr:rowOff>466725</xdr:rowOff>
        </xdr:to>
        <xdr:sp macro="" textlink="">
          <xdr:nvSpPr>
            <xdr:cNvPr id="3698" name="Check Box 2674" hidden="1">
              <a:extLst>
                <a:ext uri="{63B3BB69-23CF-44E3-9099-C40C66FF867C}">
                  <a14:compatExt spid="_x0000_s3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53</xdr:row>
          <xdr:rowOff>209550</xdr:rowOff>
        </xdr:from>
        <xdr:to>
          <xdr:col>6</xdr:col>
          <xdr:colOff>457200</xdr:colOff>
          <xdr:row>53</xdr:row>
          <xdr:rowOff>447675</xdr:rowOff>
        </xdr:to>
        <xdr:sp macro="" textlink="">
          <xdr:nvSpPr>
            <xdr:cNvPr id="3699" name="Check Box 2675" hidden="1">
              <a:extLst>
                <a:ext uri="{63B3BB69-23CF-44E3-9099-C40C66FF867C}">
                  <a14:compatExt spid="_x0000_s3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247650</xdr:rowOff>
        </xdr:from>
        <xdr:to>
          <xdr:col>5</xdr:col>
          <xdr:colOff>542925</xdr:colOff>
          <xdr:row>56</xdr:row>
          <xdr:rowOff>19050</xdr:rowOff>
        </xdr:to>
        <xdr:sp macro="" textlink="">
          <xdr:nvSpPr>
            <xdr:cNvPr id="3714" name="Check Box 2690" hidden="1">
              <a:extLst>
                <a:ext uri="{63B3BB69-23CF-44E3-9099-C40C66FF867C}">
                  <a14:compatExt spid="_x0000_s3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55</xdr:row>
          <xdr:rowOff>247650</xdr:rowOff>
        </xdr:from>
        <xdr:to>
          <xdr:col>6</xdr:col>
          <xdr:colOff>457200</xdr:colOff>
          <xdr:row>56</xdr:row>
          <xdr:rowOff>0</xdr:rowOff>
        </xdr:to>
        <xdr:sp macro="" textlink="">
          <xdr:nvSpPr>
            <xdr:cNvPr id="3715" name="Check Box 2691" hidden="1">
              <a:extLst>
                <a:ext uri="{63B3BB69-23CF-44E3-9099-C40C66FF867C}">
                  <a14:compatExt spid="_x0000_s3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58</xdr:row>
          <xdr:rowOff>266700</xdr:rowOff>
        </xdr:from>
        <xdr:to>
          <xdr:col>5</xdr:col>
          <xdr:colOff>542925</xdr:colOff>
          <xdr:row>59</xdr:row>
          <xdr:rowOff>38100</xdr:rowOff>
        </xdr:to>
        <xdr:sp macro="" textlink="">
          <xdr:nvSpPr>
            <xdr:cNvPr id="3720" name="Check Box 2696" hidden="1">
              <a:extLst>
                <a:ext uri="{63B3BB69-23CF-44E3-9099-C40C66FF867C}">
                  <a14:compatExt spid="_x0000_s3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266700</xdr:rowOff>
        </xdr:from>
        <xdr:to>
          <xdr:col>6</xdr:col>
          <xdr:colOff>457200</xdr:colOff>
          <xdr:row>59</xdr:row>
          <xdr:rowOff>19050</xdr:rowOff>
        </xdr:to>
        <xdr:sp macro="" textlink="">
          <xdr:nvSpPr>
            <xdr:cNvPr id="3721" name="Check Box 2697" hidden="1">
              <a:extLst>
                <a:ext uri="{63B3BB69-23CF-44E3-9099-C40C66FF867C}">
                  <a14:compatExt spid="_x0000_s3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59</xdr:row>
          <xdr:rowOff>276225</xdr:rowOff>
        </xdr:from>
        <xdr:to>
          <xdr:col>5</xdr:col>
          <xdr:colOff>542925</xdr:colOff>
          <xdr:row>60</xdr:row>
          <xdr:rowOff>47625</xdr:rowOff>
        </xdr:to>
        <xdr:sp macro="" textlink="">
          <xdr:nvSpPr>
            <xdr:cNvPr id="3722" name="Check Box 2698" hidden="1">
              <a:extLst>
                <a:ext uri="{63B3BB69-23CF-44E3-9099-C40C66FF867C}">
                  <a14:compatExt spid="_x0000_s3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59</xdr:row>
          <xdr:rowOff>276225</xdr:rowOff>
        </xdr:from>
        <xdr:to>
          <xdr:col>6</xdr:col>
          <xdr:colOff>457200</xdr:colOff>
          <xdr:row>60</xdr:row>
          <xdr:rowOff>28575</xdr:rowOff>
        </xdr:to>
        <xdr:sp macro="" textlink="">
          <xdr:nvSpPr>
            <xdr:cNvPr id="3723" name="Check Box 2699" hidden="1">
              <a:extLst>
                <a:ext uri="{63B3BB69-23CF-44E3-9099-C40C66FF867C}">
                  <a14:compatExt spid="_x0000_s3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60</xdr:row>
          <xdr:rowOff>285750</xdr:rowOff>
        </xdr:from>
        <xdr:to>
          <xdr:col>5</xdr:col>
          <xdr:colOff>542925</xdr:colOff>
          <xdr:row>61</xdr:row>
          <xdr:rowOff>57150</xdr:rowOff>
        </xdr:to>
        <xdr:sp macro="" textlink="">
          <xdr:nvSpPr>
            <xdr:cNvPr id="3724" name="Check Box 2700" hidden="1">
              <a:extLst>
                <a:ext uri="{63B3BB69-23CF-44E3-9099-C40C66FF867C}">
                  <a14:compatExt spid="_x0000_s3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60</xdr:row>
          <xdr:rowOff>285750</xdr:rowOff>
        </xdr:from>
        <xdr:to>
          <xdr:col>6</xdr:col>
          <xdr:colOff>457200</xdr:colOff>
          <xdr:row>61</xdr:row>
          <xdr:rowOff>38100</xdr:rowOff>
        </xdr:to>
        <xdr:sp macro="" textlink="">
          <xdr:nvSpPr>
            <xdr:cNvPr id="3725" name="Check Box 2701" hidden="1">
              <a:extLst>
                <a:ext uri="{63B3BB69-23CF-44E3-9099-C40C66FF867C}">
                  <a14:compatExt spid="_x0000_s3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61</xdr:row>
          <xdr:rowOff>295275</xdr:rowOff>
        </xdr:from>
        <xdr:to>
          <xdr:col>5</xdr:col>
          <xdr:colOff>542925</xdr:colOff>
          <xdr:row>62</xdr:row>
          <xdr:rowOff>66675</xdr:rowOff>
        </xdr:to>
        <xdr:sp macro="" textlink="">
          <xdr:nvSpPr>
            <xdr:cNvPr id="3726" name="Check Box 2702" hidden="1">
              <a:extLst>
                <a:ext uri="{63B3BB69-23CF-44E3-9099-C40C66FF867C}">
                  <a14:compatExt spid="_x0000_s3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61</xdr:row>
          <xdr:rowOff>295275</xdr:rowOff>
        </xdr:from>
        <xdr:to>
          <xdr:col>6</xdr:col>
          <xdr:colOff>457200</xdr:colOff>
          <xdr:row>62</xdr:row>
          <xdr:rowOff>47625</xdr:rowOff>
        </xdr:to>
        <xdr:sp macro="" textlink="">
          <xdr:nvSpPr>
            <xdr:cNvPr id="3727" name="Check Box 2703" hidden="1">
              <a:extLst>
                <a:ext uri="{63B3BB69-23CF-44E3-9099-C40C66FF867C}">
                  <a14:compatExt spid="_x0000_s3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62</xdr:row>
          <xdr:rowOff>304800</xdr:rowOff>
        </xdr:from>
        <xdr:to>
          <xdr:col>5</xdr:col>
          <xdr:colOff>542925</xdr:colOff>
          <xdr:row>63</xdr:row>
          <xdr:rowOff>28575</xdr:rowOff>
        </xdr:to>
        <xdr:sp macro="" textlink="">
          <xdr:nvSpPr>
            <xdr:cNvPr id="3728" name="Check Box 2704" hidden="1">
              <a:extLst>
                <a:ext uri="{63B3BB69-23CF-44E3-9099-C40C66FF867C}">
                  <a14:compatExt spid="_x0000_s3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62</xdr:row>
          <xdr:rowOff>304800</xdr:rowOff>
        </xdr:from>
        <xdr:to>
          <xdr:col>6</xdr:col>
          <xdr:colOff>457200</xdr:colOff>
          <xdr:row>63</xdr:row>
          <xdr:rowOff>9525</xdr:rowOff>
        </xdr:to>
        <xdr:sp macro="" textlink="">
          <xdr:nvSpPr>
            <xdr:cNvPr id="3729" name="Check Box 2705" hidden="1">
              <a:extLst>
                <a:ext uri="{63B3BB69-23CF-44E3-9099-C40C66FF867C}">
                  <a14:compatExt spid="_x0000_s3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63</xdr:row>
          <xdr:rowOff>247650</xdr:rowOff>
        </xdr:from>
        <xdr:to>
          <xdr:col>5</xdr:col>
          <xdr:colOff>542925</xdr:colOff>
          <xdr:row>63</xdr:row>
          <xdr:rowOff>504825</xdr:rowOff>
        </xdr:to>
        <xdr:sp macro="" textlink="">
          <xdr:nvSpPr>
            <xdr:cNvPr id="3730" name="Check Box 2706" hidden="1">
              <a:extLst>
                <a:ext uri="{63B3BB69-23CF-44E3-9099-C40C66FF867C}">
                  <a14:compatExt spid="_x0000_s3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63</xdr:row>
          <xdr:rowOff>266700</xdr:rowOff>
        </xdr:from>
        <xdr:to>
          <xdr:col>6</xdr:col>
          <xdr:colOff>457200</xdr:colOff>
          <xdr:row>63</xdr:row>
          <xdr:rowOff>504825</xdr:rowOff>
        </xdr:to>
        <xdr:sp macro="" textlink="">
          <xdr:nvSpPr>
            <xdr:cNvPr id="3731" name="Check Box 2707" hidden="1">
              <a:extLst>
                <a:ext uri="{63B3BB69-23CF-44E3-9099-C40C66FF867C}">
                  <a14:compatExt spid="_x0000_s3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54</xdr:row>
          <xdr:rowOff>238125</xdr:rowOff>
        </xdr:from>
        <xdr:to>
          <xdr:col>5</xdr:col>
          <xdr:colOff>542925</xdr:colOff>
          <xdr:row>55</xdr:row>
          <xdr:rowOff>9525</xdr:rowOff>
        </xdr:to>
        <xdr:sp macro="" textlink="">
          <xdr:nvSpPr>
            <xdr:cNvPr id="3732" name="Check Box 2708" hidden="1">
              <a:extLst>
                <a:ext uri="{63B3BB69-23CF-44E3-9099-C40C66FF867C}">
                  <a14:compatExt spid="_x0000_s3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238125</xdr:rowOff>
        </xdr:from>
        <xdr:to>
          <xdr:col>6</xdr:col>
          <xdr:colOff>457200</xdr:colOff>
          <xdr:row>54</xdr:row>
          <xdr:rowOff>476250</xdr:rowOff>
        </xdr:to>
        <xdr:sp macro="" textlink="">
          <xdr:nvSpPr>
            <xdr:cNvPr id="3733" name="Check Box 2709" hidden="1">
              <a:extLst>
                <a:ext uri="{63B3BB69-23CF-44E3-9099-C40C66FF867C}">
                  <a14:compatExt spid="_x0000_s3733"/>
                </a:ext>
              </a:extLst>
            </xdr:cNvPr>
            <xdr:cNvSpPr/>
          </xdr:nvSpPr>
          <xdr:spPr>
            <a:xfrm>
              <a:off x="0" y="0"/>
              <a:ext cx="0" cy="0"/>
            </a:xfrm>
            <a:prstGeom prst="rect">
              <a:avLst/>
            </a:prstGeom>
          </xdr:spPr>
        </xdr:sp>
        <xdr:clientData/>
      </xdr:twoCellAnchor>
    </mc:Choice>
    <mc:Fallback/>
  </mc:AlternateContent>
  <xdr:twoCellAnchor editAs="oneCell">
    <xdr:from>
      <xdr:col>22</xdr:col>
      <xdr:colOff>3518649</xdr:colOff>
      <xdr:row>34</xdr:row>
      <xdr:rowOff>75941</xdr:rowOff>
    </xdr:from>
    <xdr:to>
      <xdr:col>22</xdr:col>
      <xdr:colOff>5916709</xdr:colOff>
      <xdr:row>34</xdr:row>
      <xdr:rowOff>1710319</xdr:rowOff>
    </xdr:to>
    <xdr:pic>
      <xdr:nvPicPr>
        <xdr:cNvPr id="110" name="Image 10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80561" y="12144676"/>
          <a:ext cx="2398060" cy="1634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765501</xdr:colOff>
      <xdr:row>45</xdr:row>
      <xdr:rowOff>309560</xdr:rowOff>
    </xdr:from>
    <xdr:to>
      <xdr:col>22</xdr:col>
      <xdr:colOff>5841281</xdr:colOff>
      <xdr:row>51</xdr:row>
      <xdr:rowOff>440528</xdr:rowOff>
    </xdr:to>
    <xdr:pic>
      <xdr:nvPicPr>
        <xdr:cNvPr id="111" name="Image 1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24001" y="19061904"/>
          <a:ext cx="5075780"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160316</xdr:colOff>
      <xdr:row>76</xdr:row>
      <xdr:rowOff>131271</xdr:rowOff>
    </xdr:from>
    <xdr:to>
      <xdr:col>22</xdr:col>
      <xdr:colOff>5924971</xdr:colOff>
      <xdr:row>80</xdr:row>
      <xdr:rowOff>208075</xdr:rowOff>
    </xdr:to>
    <xdr:pic>
      <xdr:nvPicPr>
        <xdr:cNvPr id="114" name="Image 113"/>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5347"/>
        <a:stretch/>
      </xdr:blipFill>
      <xdr:spPr bwMode="auto">
        <a:xfrm>
          <a:off x="11059637" y="39034092"/>
          <a:ext cx="5764655" cy="2816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926899</xdr:colOff>
      <xdr:row>73</xdr:row>
      <xdr:rowOff>56030</xdr:rowOff>
    </xdr:from>
    <xdr:to>
      <xdr:col>22</xdr:col>
      <xdr:colOff>5355848</xdr:colOff>
      <xdr:row>75</xdr:row>
      <xdr:rowOff>394607</xdr:rowOff>
    </xdr:to>
    <xdr:pic>
      <xdr:nvPicPr>
        <xdr:cNvPr id="115" name="Image 1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26220" y="36387101"/>
          <a:ext cx="4428949" cy="1930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100854</xdr:colOff>
      <xdr:row>54</xdr:row>
      <xdr:rowOff>184271</xdr:rowOff>
    </xdr:from>
    <xdr:to>
      <xdr:col>22</xdr:col>
      <xdr:colOff>6252882</xdr:colOff>
      <xdr:row>62</xdr:row>
      <xdr:rowOff>485136</xdr:rowOff>
    </xdr:to>
    <xdr:pic>
      <xdr:nvPicPr>
        <xdr:cNvPr id="116" name="Image 11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000175" y="27439378"/>
          <a:ext cx="6152028" cy="372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238125</xdr:colOff>
          <xdr:row>72</xdr:row>
          <xdr:rowOff>333375</xdr:rowOff>
        </xdr:from>
        <xdr:to>
          <xdr:col>5</xdr:col>
          <xdr:colOff>542925</xdr:colOff>
          <xdr:row>72</xdr:row>
          <xdr:rowOff>590550</xdr:rowOff>
        </xdr:to>
        <xdr:sp macro="" textlink="">
          <xdr:nvSpPr>
            <xdr:cNvPr id="3736" name="Check Box 2712" hidden="1">
              <a:extLst>
                <a:ext uri="{63B3BB69-23CF-44E3-9099-C40C66FF867C}">
                  <a14:compatExt spid="_x0000_s3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72</xdr:row>
          <xdr:rowOff>333375</xdr:rowOff>
        </xdr:from>
        <xdr:to>
          <xdr:col>6</xdr:col>
          <xdr:colOff>457200</xdr:colOff>
          <xdr:row>72</xdr:row>
          <xdr:rowOff>571500</xdr:rowOff>
        </xdr:to>
        <xdr:sp macro="" textlink="">
          <xdr:nvSpPr>
            <xdr:cNvPr id="3737" name="Check Box 2713" hidden="1">
              <a:extLst>
                <a:ext uri="{63B3BB69-23CF-44E3-9099-C40C66FF867C}">
                  <a14:compatExt spid="_x0000_s3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66</xdr:row>
          <xdr:rowOff>228600</xdr:rowOff>
        </xdr:from>
        <xdr:to>
          <xdr:col>5</xdr:col>
          <xdr:colOff>542925</xdr:colOff>
          <xdr:row>67</xdr:row>
          <xdr:rowOff>0</xdr:rowOff>
        </xdr:to>
        <xdr:sp macro="" textlink="">
          <xdr:nvSpPr>
            <xdr:cNvPr id="3740" name="Check Box 2716" hidden="1">
              <a:extLst>
                <a:ext uri="{63B3BB69-23CF-44E3-9099-C40C66FF867C}">
                  <a14:compatExt spid="_x0000_s3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66</xdr:row>
          <xdr:rowOff>247650</xdr:rowOff>
        </xdr:from>
        <xdr:to>
          <xdr:col>6</xdr:col>
          <xdr:colOff>457200</xdr:colOff>
          <xdr:row>67</xdr:row>
          <xdr:rowOff>0</xdr:rowOff>
        </xdr:to>
        <xdr:sp macro="" textlink="">
          <xdr:nvSpPr>
            <xdr:cNvPr id="3741" name="Check Box 2717" hidden="1">
              <a:extLst>
                <a:ext uri="{63B3BB69-23CF-44E3-9099-C40C66FF867C}">
                  <a14:compatExt spid="_x0000_s3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71</xdr:row>
          <xdr:rowOff>333375</xdr:rowOff>
        </xdr:from>
        <xdr:to>
          <xdr:col>5</xdr:col>
          <xdr:colOff>542925</xdr:colOff>
          <xdr:row>71</xdr:row>
          <xdr:rowOff>590550</xdr:rowOff>
        </xdr:to>
        <xdr:sp macro="" textlink="">
          <xdr:nvSpPr>
            <xdr:cNvPr id="3744" name="Check Box 2720" hidden="1">
              <a:extLst>
                <a:ext uri="{63B3BB69-23CF-44E3-9099-C40C66FF867C}">
                  <a14:compatExt spid="_x0000_s3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71</xdr:row>
          <xdr:rowOff>333375</xdr:rowOff>
        </xdr:from>
        <xdr:to>
          <xdr:col>6</xdr:col>
          <xdr:colOff>457200</xdr:colOff>
          <xdr:row>71</xdr:row>
          <xdr:rowOff>571500</xdr:rowOff>
        </xdr:to>
        <xdr:sp macro="" textlink="">
          <xdr:nvSpPr>
            <xdr:cNvPr id="3745" name="Check Box 2721" hidden="1">
              <a:extLst>
                <a:ext uri="{63B3BB69-23CF-44E3-9099-C40C66FF867C}">
                  <a14:compatExt spid="_x0000_s3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67</xdr:row>
          <xdr:rowOff>314325</xdr:rowOff>
        </xdr:from>
        <xdr:to>
          <xdr:col>5</xdr:col>
          <xdr:colOff>542925</xdr:colOff>
          <xdr:row>68</xdr:row>
          <xdr:rowOff>28575</xdr:rowOff>
        </xdr:to>
        <xdr:sp macro="" textlink="">
          <xdr:nvSpPr>
            <xdr:cNvPr id="3746" name="Check Box 2722" hidden="1">
              <a:extLst>
                <a:ext uri="{63B3BB69-23CF-44E3-9099-C40C66FF867C}">
                  <a14:compatExt spid="_x0000_s3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67</xdr:row>
          <xdr:rowOff>314325</xdr:rowOff>
        </xdr:from>
        <xdr:to>
          <xdr:col>6</xdr:col>
          <xdr:colOff>457200</xdr:colOff>
          <xdr:row>68</xdr:row>
          <xdr:rowOff>9525</xdr:rowOff>
        </xdr:to>
        <xdr:sp macro="" textlink="">
          <xdr:nvSpPr>
            <xdr:cNvPr id="3747" name="Check Box 2723" hidden="1">
              <a:extLst>
                <a:ext uri="{63B3BB69-23CF-44E3-9099-C40C66FF867C}">
                  <a14:compatExt spid="_x0000_s3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68</xdr:row>
          <xdr:rowOff>314325</xdr:rowOff>
        </xdr:from>
        <xdr:to>
          <xdr:col>5</xdr:col>
          <xdr:colOff>542925</xdr:colOff>
          <xdr:row>69</xdr:row>
          <xdr:rowOff>0</xdr:rowOff>
        </xdr:to>
        <xdr:sp macro="" textlink="">
          <xdr:nvSpPr>
            <xdr:cNvPr id="3748" name="Check Box 2724" hidden="1">
              <a:extLst>
                <a:ext uri="{63B3BB69-23CF-44E3-9099-C40C66FF867C}">
                  <a14:compatExt spid="_x0000_s3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68</xdr:row>
          <xdr:rowOff>314325</xdr:rowOff>
        </xdr:from>
        <xdr:to>
          <xdr:col>6</xdr:col>
          <xdr:colOff>457200</xdr:colOff>
          <xdr:row>68</xdr:row>
          <xdr:rowOff>552450</xdr:rowOff>
        </xdr:to>
        <xdr:sp macro="" textlink="">
          <xdr:nvSpPr>
            <xdr:cNvPr id="3749" name="Check Box 2725" hidden="1">
              <a:extLst>
                <a:ext uri="{63B3BB69-23CF-44E3-9099-C40C66FF867C}">
                  <a14:compatExt spid="_x0000_s3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70</xdr:row>
          <xdr:rowOff>323850</xdr:rowOff>
        </xdr:from>
        <xdr:to>
          <xdr:col>5</xdr:col>
          <xdr:colOff>542925</xdr:colOff>
          <xdr:row>71</xdr:row>
          <xdr:rowOff>38100</xdr:rowOff>
        </xdr:to>
        <xdr:sp macro="" textlink="">
          <xdr:nvSpPr>
            <xdr:cNvPr id="3752" name="Check Box 2728" hidden="1">
              <a:extLst>
                <a:ext uri="{63B3BB69-23CF-44E3-9099-C40C66FF867C}">
                  <a14:compatExt spid="_x0000_s3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70</xdr:row>
          <xdr:rowOff>323850</xdr:rowOff>
        </xdr:from>
        <xdr:to>
          <xdr:col>6</xdr:col>
          <xdr:colOff>457200</xdr:colOff>
          <xdr:row>71</xdr:row>
          <xdr:rowOff>19050</xdr:rowOff>
        </xdr:to>
        <xdr:sp macro="" textlink="">
          <xdr:nvSpPr>
            <xdr:cNvPr id="3753" name="Check Box 2729" hidden="1">
              <a:extLst>
                <a:ext uri="{63B3BB69-23CF-44E3-9099-C40C66FF867C}">
                  <a14:compatExt spid="_x0000_s3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65</xdr:row>
          <xdr:rowOff>304800</xdr:rowOff>
        </xdr:from>
        <xdr:to>
          <xdr:col>5</xdr:col>
          <xdr:colOff>542925</xdr:colOff>
          <xdr:row>66</xdr:row>
          <xdr:rowOff>0</xdr:rowOff>
        </xdr:to>
        <xdr:sp macro="" textlink="">
          <xdr:nvSpPr>
            <xdr:cNvPr id="3754" name="Check Box 2730" hidden="1">
              <a:extLst>
                <a:ext uri="{63B3BB69-23CF-44E3-9099-C40C66FF867C}">
                  <a14:compatExt spid="_x0000_s3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65</xdr:row>
          <xdr:rowOff>304800</xdr:rowOff>
        </xdr:from>
        <xdr:to>
          <xdr:col>6</xdr:col>
          <xdr:colOff>457200</xdr:colOff>
          <xdr:row>65</xdr:row>
          <xdr:rowOff>542925</xdr:rowOff>
        </xdr:to>
        <xdr:sp macro="" textlink="">
          <xdr:nvSpPr>
            <xdr:cNvPr id="3755" name="Check Box 2731" hidden="1">
              <a:extLst>
                <a:ext uri="{63B3BB69-23CF-44E3-9099-C40C66FF867C}">
                  <a14:compatExt spid="_x0000_s3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80</xdr:row>
          <xdr:rowOff>304800</xdr:rowOff>
        </xdr:from>
        <xdr:to>
          <xdr:col>5</xdr:col>
          <xdr:colOff>542925</xdr:colOff>
          <xdr:row>80</xdr:row>
          <xdr:rowOff>561975</xdr:rowOff>
        </xdr:to>
        <xdr:sp macro="" textlink="">
          <xdr:nvSpPr>
            <xdr:cNvPr id="3756" name="Check Box 2732" hidden="1">
              <a:extLst>
                <a:ext uri="{63B3BB69-23CF-44E3-9099-C40C66FF867C}">
                  <a14:compatExt spid="_x0000_s3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80</xdr:row>
          <xdr:rowOff>304800</xdr:rowOff>
        </xdr:from>
        <xdr:to>
          <xdr:col>6</xdr:col>
          <xdr:colOff>457200</xdr:colOff>
          <xdr:row>80</xdr:row>
          <xdr:rowOff>542925</xdr:rowOff>
        </xdr:to>
        <xdr:sp macro="" textlink="">
          <xdr:nvSpPr>
            <xdr:cNvPr id="3757" name="Check Box 2733" hidden="1">
              <a:extLst>
                <a:ext uri="{63B3BB69-23CF-44E3-9099-C40C66FF867C}">
                  <a14:compatExt spid="_x0000_s3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78</xdr:row>
          <xdr:rowOff>323850</xdr:rowOff>
        </xdr:from>
        <xdr:to>
          <xdr:col>5</xdr:col>
          <xdr:colOff>542925</xdr:colOff>
          <xdr:row>78</xdr:row>
          <xdr:rowOff>581025</xdr:rowOff>
        </xdr:to>
        <xdr:sp macro="" textlink="">
          <xdr:nvSpPr>
            <xdr:cNvPr id="3758" name="Check Box 2734" hidden="1">
              <a:extLst>
                <a:ext uri="{63B3BB69-23CF-44E3-9099-C40C66FF867C}">
                  <a14:compatExt spid="_x0000_s3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78</xdr:row>
          <xdr:rowOff>323850</xdr:rowOff>
        </xdr:from>
        <xdr:to>
          <xdr:col>6</xdr:col>
          <xdr:colOff>457200</xdr:colOff>
          <xdr:row>78</xdr:row>
          <xdr:rowOff>561975</xdr:rowOff>
        </xdr:to>
        <xdr:sp macro="" textlink="">
          <xdr:nvSpPr>
            <xdr:cNvPr id="3759" name="Check Box 2735" hidden="1">
              <a:extLst>
                <a:ext uri="{63B3BB69-23CF-44E3-9099-C40C66FF867C}">
                  <a14:compatExt spid="_x0000_s3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77</xdr:row>
          <xdr:rowOff>314325</xdr:rowOff>
        </xdr:from>
        <xdr:to>
          <xdr:col>5</xdr:col>
          <xdr:colOff>542925</xdr:colOff>
          <xdr:row>77</xdr:row>
          <xdr:rowOff>571500</xdr:rowOff>
        </xdr:to>
        <xdr:sp macro="" textlink="">
          <xdr:nvSpPr>
            <xdr:cNvPr id="3760" name="Check Box 2736" hidden="1">
              <a:extLst>
                <a:ext uri="{63B3BB69-23CF-44E3-9099-C40C66FF867C}">
                  <a14:compatExt spid="_x0000_s3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77</xdr:row>
          <xdr:rowOff>314325</xdr:rowOff>
        </xdr:from>
        <xdr:to>
          <xdr:col>6</xdr:col>
          <xdr:colOff>457200</xdr:colOff>
          <xdr:row>77</xdr:row>
          <xdr:rowOff>552450</xdr:rowOff>
        </xdr:to>
        <xdr:sp macro="" textlink="">
          <xdr:nvSpPr>
            <xdr:cNvPr id="3761" name="Check Box 2737" hidden="1">
              <a:extLst>
                <a:ext uri="{63B3BB69-23CF-44E3-9099-C40C66FF867C}">
                  <a14:compatExt spid="_x0000_s3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79</xdr:row>
          <xdr:rowOff>314325</xdr:rowOff>
        </xdr:from>
        <xdr:to>
          <xdr:col>5</xdr:col>
          <xdr:colOff>542925</xdr:colOff>
          <xdr:row>79</xdr:row>
          <xdr:rowOff>571500</xdr:rowOff>
        </xdr:to>
        <xdr:sp macro="" textlink="">
          <xdr:nvSpPr>
            <xdr:cNvPr id="3762" name="Check Box 2738" hidden="1">
              <a:extLst>
                <a:ext uri="{63B3BB69-23CF-44E3-9099-C40C66FF867C}">
                  <a14:compatExt spid="_x0000_s3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314325</xdr:rowOff>
        </xdr:from>
        <xdr:to>
          <xdr:col>6</xdr:col>
          <xdr:colOff>457200</xdr:colOff>
          <xdr:row>79</xdr:row>
          <xdr:rowOff>552450</xdr:rowOff>
        </xdr:to>
        <xdr:sp macro="" textlink="">
          <xdr:nvSpPr>
            <xdr:cNvPr id="3763" name="Check Box 2739" hidden="1">
              <a:extLst>
                <a:ext uri="{63B3BB69-23CF-44E3-9099-C40C66FF867C}">
                  <a14:compatExt spid="_x0000_s3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75</xdr:row>
          <xdr:rowOff>323850</xdr:rowOff>
        </xdr:from>
        <xdr:to>
          <xdr:col>5</xdr:col>
          <xdr:colOff>542925</xdr:colOff>
          <xdr:row>75</xdr:row>
          <xdr:rowOff>581025</xdr:rowOff>
        </xdr:to>
        <xdr:sp macro="" textlink="">
          <xdr:nvSpPr>
            <xdr:cNvPr id="3764" name="Check Box 2740" hidden="1">
              <a:extLst>
                <a:ext uri="{63B3BB69-23CF-44E3-9099-C40C66FF867C}">
                  <a14:compatExt spid="_x0000_s3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75</xdr:row>
          <xdr:rowOff>323850</xdr:rowOff>
        </xdr:from>
        <xdr:to>
          <xdr:col>6</xdr:col>
          <xdr:colOff>457200</xdr:colOff>
          <xdr:row>75</xdr:row>
          <xdr:rowOff>561975</xdr:rowOff>
        </xdr:to>
        <xdr:sp macro="" textlink="">
          <xdr:nvSpPr>
            <xdr:cNvPr id="3765" name="Check Box 2741" hidden="1">
              <a:extLst>
                <a:ext uri="{63B3BB69-23CF-44E3-9099-C40C66FF867C}">
                  <a14:compatExt spid="_x0000_s3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74</xdr:row>
          <xdr:rowOff>333375</xdr:rowOff>
        </xdr:from>
        <xdr:to>
          <xdr:col>5</xdr:col>
          <xdr:colOff>542925</xdr:colOff>
          <xdr:row>74</xdr:row>
          <xdr:rowOff>590550</xdr:rowOff>
        </xdr:to>
        <xdr:sp macro="" textlink="">
          <xdr:nvSpPr>
            <xdr:cNvPr id="3766" name="Check Box 2742" hidden="1">
              <a:extLst>
                <a:ext uri="{63B3BB69-23CF-44E3-9099-C40C66FF867C}">
                  <a14:compatExt spid="_x0000_s3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74</xdr:row>
          <xdr:rowOff>333375</xdr:rowOff>
        </xdr:from>
        <xdr:to>
          <xdr:col>6</xdr:col>
          <xdr:colOff>457200</xdr:colOff>
          <xdr:row>74</xdr:row>
          <xdr:rowOff>571500</xdr:rowOff>
        </xdr:to>
        <xdr:sp macro="" textlink="">
          <xdr:nvSpPr>
            <xdr:cNvPr id="3767" name="Check Box 2743" hidden="1">
              <a:extLst>
                <a:ext uri="{63B3BB69-23CF-44E3-9099-C40C66FF867C}">
                  <a14:compatExt spid="_x0000_s3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102</xdr:row>
          <xdr:rowOff>381000</xdr:rowOff>
        </xdr:from>
        <xdr:to>
          <xdr:col>5</xdr:col>
          <xdr:colOff>533400</xdr:colOff>
          <xdr:row>102</xdr:row>
          <xdr:rowOff>638175</xdr:rowOff>
        </xdr:to>
        <xdr:sp macro="" textlink="">
          <xdr:nvSpPr>
            <xdr:cNvPr id="3768" name="Check Box 2744" hidden="1">
              <a:extLst>
                <a:ext uri="{63B3BB69-23CF-44E3-9099-C40C66FF867C}">
                  <a14:compatExt spid="_x0000_s3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102</xdr:row>
          <xdr:rowOff>381000</xdr:rowOff>
        </xdr:from>
        <xdr:to>
          <xdr:col>6</xdr:col>
          <xdr:colOff>447675</xdr:colOff>
          <xdr:row>102</xdr:row>
          <xdr:rowOff>619125</xdr:rowOff>
        </xdr:to>
        <xdr:sp macro="" textlink="">
          <xdr:nvSpPr>
            <xdr:cNvPr id="3769" name="Check Box 2745" hidden="1">
              <a:extLst>
                <a:ext uri="{63B3BB69-23CF-44E3-9099-C40C66FF867C}">
                  <a14:compatExt spid="_x0000_s3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93</xdr:row>
          <xdr:rowOff>247650</xdr:rowOff>
        </xdr:from>
        <xdr:to>
          <xdr:col>5</xdr:col>
          <xdr:colOff>533400</xdr:colOff>
          <xdr:row>94</xdr:row>
          <xdr:rowOff>9525</xdr:rowOff>
        </xdr:to>
        <xdr:sp macro="" textlink="">
          <xdr:nvSpPr>
            <xdr:cNvPr id="3771" name="Check Box 2747" hidden="1">
              <a:extLst>
                <a:ext uri="{63B3BB69-23CF-44E3-9099-C40C66FF867C}">
                  <a14:compatExt spid="_x0000_s3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93</xdr:row>
          <xdr:rowOff>228600</xdr:rowOff>
        </xdr:from>
        <xdr:to>
          <xdr:col>6</xdr:col>
          <xdr:colOff>447675</xdr:colOff>
          <xdr:row>93</xdr:row>
          <xdr:rowOff>466725</xdr:rowOff>
        </xdr:to>
        <xdr:sp macro="" textlink="">
          <xdr:nvSpPr>
            <xdr:cNvPr id="3772" name="Check Box 2748" hidden="1">
              <a:extLst>
                <a:ext uri="{63B3BB69-23CF-44E3-9099-C40C66FF867C}">
                  <a14:compatExt spid="_x0000_s3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104</xdr:row>
          <xdr:rowOff>400050</xdr:rowOff>
        </xdr:from>
        <xdr:to>
          <xdr:col>5</xdr:col>
          <xdr:colOff>533400</xdr:colOff>
          <xdr:row>104</xdr:row>
          <xdr:rowOff>657225</xdr:rowOff>
        </xdr:to>
        <xdr:sp macro="" textlink="">
          <xdr:nvSpPr>
            <xdr:cNvPr id="3773" name="Check Box 2749" hidden="1">
              <a:extLst>
                <a:ext uri="{63B3BB69-23CF-44E3-9099-C40C66FF867C}">
                  <a14:compatExt spid="_x0000_s3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104</xdr:row>
          <xdr:rowOff>400050</xdr:rowOff>
        </xdr:from>
        <xdr:to>
          <xdr:col>6</xdr:col>
          <xdr:colOff>447675</xdr:colOff>
          <xdr:row>104</xdr:row>
          <xdr:rowOff>638175</xdr:rowOff>
        </xdr:to>
        <xdr:sp macro="" textlink="">
          <xdr:nvSpPr>
            <xdr:cNvPr id="3774" name="Check Box 2750" hidden="1">
              <a:extLst>
                <a:ext uri="{63B3BB69-23CF-44E3-9099-C40C66FF867C}">
                  <a14:compatExt spid="_x0000_s3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103</xdr:row>
          <xdr:rowOff>390525</xdr:rowOff>
        </xdr:from>
        <xdr:to>
          <xdr:col>5</xdr:col>
          <xdr:colOff>533400</xdr:colOff>
          <xdr:row>103</xdr:row>
          <xdr:rowOff>647700</xdr:rowOff>
        </xdr:to>
        <xdr:sp macro="" textlink="">
          <xdr:nvSpPr>
            <xdr:cNvPr id="3777" name="Check Box 2753" hidden="1">
              <a:extLst>
                <a:ext uri="{63B3BB69-23CF-44E3-9099-C40C66FF867C}">
                  <a14:compatExt spid="_x0000_s3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103</xdr:row>
          <xdr:rowOff>390525</xdr:rowOff>
        </xdr:from>
        <xdr:to>
          <xdr:col>6</xdr:col>
          <xdr:colOff>447675</xdr:colOff>
          <xdr:row>103</xdr:row>
          <xdr:rowOff>628650</xdr:rowOff>
        </xdr:to>
        <xdr:sp macro="" textlink="">
          <xdr:nvSpPr>
            <xdr:cNvPr id="3778" name="Check Box 2754" hidden="1">
              <a:extLst>
                <a:ext uri="{63B3BB69-23CF-44E3-9099-C40C66FF867C}">
                  <a14:compatExt spid="_x0000_s3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88</xdr:row>
          <xdr:rowOff>285750</xdr:rowOff>
        </xdr:from>
        <xdr:to>
          <xdr:col>5</xdr:col>
          <xdr:colOff>542925</xdr:colOff>
          <xdr:row>88</xdr:row>
          <xdr:rowOff>542925</xdr:rowOff>
        </xdr:to>
        <xdr:sp macro="" textlink="">
          <xdr:nvSpPr>
            <xdr:cNvPr id="3781" name="Check Box 2757" hidden="1">
              <a:extLst>
                <a:ext uri="{63B3BB69-23CF-44E3-9099-C40C66FF867C}">
                  <a14:compatExt spid="_x0000_s3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88</xdr:row>
          <xdr:rowOff>285750</xdr:rowOff>
        </xdr:from>
        <xdr:to>
          <xdr:col>6</xdr:col>
          <xdr:colOff>457200</xdr:colOff>
          <xdr:row>88</xdr:row>
          <xdr:rowOff>523875</xdr:rowOff>
        </xdr:to>
        <xdr:sp macro="" textlink="">
          <xdr:nvSpPr>
            <xdr:cNvPr id="3782" name="Check Box 2758" hidden="1">
              <a:extLst>
                <a:ext uri="{63B3BB69-23CF-44E3-9099-C40C66FF867C}">
                  <a14:compatExt spid="_x0000_s3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82</xdr:row>
          <xdr:rowOff>285750</xdr:rowOff>
        </xdr:from>
        <xdr:to>
          <xdr:col>5</xdr:col>
          <xdr:colOff>542925</xdr:colOff>
          <xdr:row>83</xdr:row>
          <xdr:rowOff>19050</xdr:rowOff>
        </xdr:to>
        <xdr:sp macro="" textlink="">
          <xdr:nvSpPr>
            <xdr:cNvPr id="3785" name="Check Box 2761" hidden="1">
              <a:extLst>
                <a:ext uri="{63B3BB69-23CF-44E3-9099-C40C66FF867C}">
                  <a14:compatExt spid="_x0000_s3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304800</xdr:rowOff>
        </xdr:from>
        <xdr:to>
          <xdr:col>6</xdr:col>
          <xdr:colOff>457200</xdr:colOff>
          <xdr:row>83</xdr:row>
          <xdr:rowOff>19050</xdr:rowOff>
        </xdr:to>
        <xdr:sp macro="" textlink="">
          <xdr:nvSpPr>
            <xdr:cNvPr id="3786" name="Check Box 2762" hidden="1">
              <a:extLst>
                <a:ext uri="{63B3BB69-23CF-44E3-9099-C40C66FF867C}">
                  <a14:compatExt spid="_x0000_s3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84</xdr:row>
          <xdr:rowOff>247650</xdr:rowOff>
        </xdr:from>
        <xdr:to>
          <xdr:col>5</xdr:col>
          <xdr:colOff>542925</xdr:colOff>
          <xdr:row>84</xdr:row>
          <xdr:rowOff>504825</xdr:rowOff>
        </xdr:to>
        <xdr:sp macro="" textlink="">
          <xdr:nvSpPr>
            <xdr:cNvPr id="3787" name="Check Box 2763" hidden="1">
              <a:extLst>
                <a:ext uri="{63B3BB69-23CF-44E3-9099-C40C66FF867C}">
                  <a14:compatExt spid="_x0000_s3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84</xdr:row>
          <xdr:rowOff>276225</xdr:rowOff>
        </xdr:from>
        <xdr:to>
          <xdr:col>6</xdr:col>
          <xdr:colOff>457200</xdr:colOff>
          <xdr:row>84</xdr:row>
          <xdr:rowOff>514350</xdr:rowOff>
        </xdr:to>
        <xdr:sp macro="" textlink="">
          <xdr:nvSpPr>
            <xdr:cNvPr id="3788" name="Check Box 2764" hidden="1">
              <a:extLst>
                <a:ext uri="{63B3BB69-23CF-44E3-9099-C40C66FF867C}">
                  <a14:compatExt spid="_x0000_s3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83</xdr:row>
          <xdr:rowOff>247650</xdr:rowOff>
        </xdr:from>
        <xdr:to>
          <xdr:col>5</xdr:col>
          <xdr:colOff>542925</xdr:colOff>
          <xdr:row>83</xdr:row>
          <xdr:rowOff>504825</xdr:rowOff>
        </xdr:to>
        <xdr:sp macro="" textlink="">
          <xdr:nvSpPr>
            <xdr:cNvPr id="3789" name="Check Box 2765" hidden="1">
              <a:extLst>
                <a:ext uri="{63B3BB69-23CF-44E3-9099-C40C66FF867C}">
                  <a14:compatExt spid="_x0000_s3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83</xdr:row>
          <xdr:rowOff>276225</xdr:rowOff>
        </xdr:from>
        <xdr:to>
          <xdr:col>6</xdr:col>
          <xdr:colOff>457200</xdr:colOff>
          <xdr:row>83</xdr:row>
          <xdr:rowOff>514350</xdr:rowOff>
        </xdr:to>
        <xdr:sp macro="" textlink="">
          <xdr:nvSpPr>
            <xdr:cNvPr id="3790" name="Check Box 2766" hidden="1">
              <a:extLst>
                <a:ext uri="{63B3BB69-23CF-44E3-9099-C40C66FF867C}">
                  <a14:compatExt spid="_x0000_s3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51</xdr:row>
          <xdr:rowOff>228600</xdr:rowOff>
        </xdr:from>
        <xdr:to>
          <xdr:col>5</xdr:col>
          <xdr:colOff>542925</xdr:colOff>
          <xdr:row>52</xdr:row>
          <xdr:rowOff>0</xdr:rowOff>
        </xdr:to>
        <xdr:sp macro="" textlink="">
          <xdr:nvSpPr>
            <xdr:cNvPr id="3820" name="Check Box 2796" hidden="1">
              <a:extLst>
                <a:ext uri="{63B3BB69-23CF-44E3-9099-C40C66FF867C}">
                  <a14:compatExt spid="_x0000_s3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51</xdr:row>
          <xdr:rowOff>228600</xdr:rowOff>
        </xdr:from>
        <xdr:to>
          <xdr:col>6</xdr:col>
          <xdr:colOff>457200</xdr:colOff>
          <xdr:row>51</xdr:row>
          <xdr:rowOff>466725</xdr:rowOff>
        </xdr:to>
        <xdr:sp macro="" textlink="">
          <xdr:nvSpPr>
            <xdr:cNvPr id="3821" name="Check Box 2797" hidden="1">
              <a:extLst>
                <a:ext uri="{63B3BB69-23CF-44E3-9099-C40C66FF867C}">
                  <a14:compatExt spid="_x0000_s3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44</xdr:row>
          <xdr:rowOff>161925</xdr:rowOff>
        </xdr:from>
        <xdr:to>
          <xdr:col>5</xdr:col>
          <xdr:colOff>542925</xdr:colOff>
          <xdr:row>44</xdr:row>
          <xdr:rowOff>419100</xdr:rowOff>
        </xdr:to>
        <xdr:sp macro="" textlink="">
          <xdr:nvSpPr>
            <xdr:cNvPr id="3822" name="Check Box 2798" hidden="1">
              <a:extLst>
                <a:ext uri="{63B3BB69-23CF-44E3-9099-C40C66FF867C}">
                  <a14:compatExt spid="_x0000_s3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161925</xdr:rowOff>
        </xdr:from>
        <xdr:to>
          <xdr:col>6</xdr:col>
          <xdr:colOff>457200</xdr:colOff>
          <xdr:row>44</xdr:row>
          <xdr:rowOff>400050</xdr:rowOff>
        </xdr:to>
        <xdr:sp macro="" textlink="">
          <xdr:nvSpPr>
            <xdr:cNvPr id="3823" name="Check Box 2799" hidden="1">
              <a:extLst>
                <a:ext uri="{63B3BB69-23CF-44E3-9099-C40C66FF867C}">
                  <a14:compatExt spid="_x0000_s3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50</xdr:row>
          <xdr:rowOff>219075</xdr:rowOff>
        </xdr:from>
        <xdr:to>
          <xdr:col>5</xdr:col>
          <xdr:colOff>542925</xdr:colOff>
          <xdr:row>50</xdr:row>
          <xdr:rowOff>476250</xdr:rowOff>
        </xdr:to>
        <xdr:sp macro="" textlink="">
          <xdr:nvSpPr>
            <xdr:cNvPr id="3826" name="Check Box 2802" hidden="1">
              <a:extLst>
                <a:ext uri="{63B3BB69-23CF-44E3-9099-C40C66FF867C}">
                  <a14:compatExt spid="_x0000_s3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50</xdr:row>
          <xdr:rowOff>219075</xdr:rowOff>
        </xdr:from>
        <xdr:to>
          <xdr:col>6</xdr:col>
          <xdr:colOff>457200</xdr:colOff>
          <xdr:row>50</xdr:row>
          <xdr:rowOff>457200</xdr:rowOff>
        </xdr:to>
        <xdr:sp macro="" textlink="">
          <xdr:nvSpPr>
            <xdr:cNvPr id="3827" name="Check Box 2803" hidden="1">
              <a:extLst>
                <a:ext uri="{63B3BB69-23CF-44E3-9099-C40C66FF867C}">
                  <a14:compatExt spid="_x0000_s3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46</xdr:row>
          <xdr:rowOff>190500</xdr:rowOff>
        </xdr:from>
        <xdr:to>
          <xdr:col>5</xdr:col>
          <xdr:colOff>542925</xdr:colOff>
          <xdr:row>46</xdr:row>
          <xdr:rowOff>447675</xdr:rowOff>
        </xdr:to>
        <xdr:sp macro="" textlink="">
          <xdr:nvSpPr>
            <xdr:cNvPr id="3828" name="Check Box 2804" hidden="1">
              <a:extLst>
                <a:ext uri="{63B3BB69-23CF-44E3-9099-C40C66FF867C}">
                  <a14:compatExt spid="_x0000_s3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190500</xdr:rowOff>
        </xdr:from>
        <xdr:to>
          <xdr:col>6</xdr:col>
          <xdr:colOff>457200</xdr:colOff>
          <xdr:row>46</xdr:row>
          <xdr:rowOff>428625</xdr:rowOff>
        </xdr:to>
        <xdr:sp macro="" textlink="">
          <xdr:nvSpPr>
            <xdr:cNvPr id="3829" name="Check Box 2805" hidden="1">
              <a:extLst>
                <a:ext uri="{63B3BB69-23CF-44E3-9099-C40C66FF867C}">
                  <a14:compatExt spid="_x0000_s3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47</xdr:row>
          <xdr:rowOff>200025</xdr:rowOff>
        </xdr:from>
        <xdr:to>
          <xdr:col>5</xdr:col>
          <xdr:colOff>542925</xdr:colOff>
          <xdr:row>47</xdr:row>
          <xdr:rowOff>457200</xdr:rowOff>
        </xdr:to>
        <xdr:sp macro="" textlink="">
          <xdr:nvSpPr>
            <xdr:cNvPr id="3830" name="Check Box 2806" hidden="1">
              <a:extLst>
                <a:ext uri="{63B3BB69-23CF-44E3-9099-C40C66FF867C}">
                  <a14:compatExt spid="_x0000_s3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200025</xdr:rowOff>
        </xdr:from>
        <xdr:to>
          <xdr:col>6</xdr:col>
          <xdr:colOff>457200</xdr:colOff>
          <xdr:row>47</xdr:row>
          <xdr:rowOff>438150</xdr:rowOff>
        </xdr:to>
        <xdr:sp macro="" textlink="">
          <xdr:nvSpPr>
            <xdr:cNvPr id="3831" name="Check Box 2807" hidden="1">
              <a:extLst>
                <a:ext uri="{63B3BB69-23CF-44E3-9099-C40C66FF867C}">
                  <a14:compatExt spid="_x0000_s3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48</xdr:row>
          <xdr:rowOff>200025</xdr:rowOff>
        </xdr:from>
        <xdr:to>
          <xdr:col>5</xdr:col>
          <xdr:colOff>542925</xdr:colOff>
          <xdr:row>48</xdr:row>
          <xdr:rowOff>457200</xdr:rowOff>
        </xdr:to>
        <xdr:sp macro="" textlink="">
          <xdr:nvSpPr>
            <xdr:cNvPr id="3832" name="Check Box 2808" hidden="1">
              <a:extLst>
                <a:ext uri="{63B3BB69-23CF-44E3-9099-C40C66FF867C}">
                  <a14:compatExt spid="_x0000_s3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48</xdr:row>
          <xdr:rowOff>200025</xdr:rowOff>
        </xdr:from>
        <xdr:to>
          <xdr:col>6</xdr:col>
          <xdr:colOff>457200</xdr:colOff>
          <xdr:row>48</xdr:row>
          <xdr:rowOff>438150</xdr:rowOff>
        </xdr:to>
        <xdr:sp macro="" textlink="">
          <xdr:nvSpPr>
            <xdr:cNvPr id="3833" name="Check Box 2809" hidden="1">
              <a:extLst>
                <a:ext uri="{63B3BB69-23CF-44E3-9099-C40C66FF867C}">
                  <a14:compatExt spid="_x0000_s3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49</xdr:row>
          <xdr:rowOff>219075</xdr:rowOff>
        </xdr:from>
        <xdr:to>
          <xdr:col>5</xdr:col>
          <xdr:colOff>542925</xdr:colOff>
          <xdr:row>49</xdr:row>
          <xdr:rowOff>476250</xdr:rowOff>
        </xdr:to>
        <xdr:sp macro="" textlink="">
          <xdr:nvSpPr>
            <xdr:cNvPr id="3834" name="Check Box 2810" hidden="1">
              <a:extLst>
                <a:ext uri="{63B3BB69-23CF-44E3-9099-C40C66FF867C}">
                  <a14:compatExt spid="_x0000_s3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49</xdr:row>
          <xdr:rowOff>219075</xdr:rowOff>
        </xdr:from>
        <xdr:to>
          <xdr:col>6</xdr:col>
          <xdr:colOff>457200</xdr:colOff>
          <xdr:row>49</xdr:row>
          <xdr:rowOff>457200</xdr:rowOff>
        </xdr:to>
        <xdr:sp macro="" textlink="">
          <xdr:nvSpPr>
            <xdr:cNvPr id="3835" name="Check Box 2811" hidden="1">
              <a:extLst>
                <a:ext uri="{63B3BB69-23CF-44E3-9099-C40C66FF867C}">
                  <a14:compatExt spid="_x0000_s3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26</xdr:row>
          <xdr:rowOff>142875</xdr:rowOff>
        </xdr:from>
        <xdr:to>
          <xdr:col>5</xdr:col>
          <xdr:colOff>542925</xdr:colOff>
          <xdr:row>26</xdr:row>
          <xdr:rowOff>400050</xdr:rowOff>
        </xdr:to>
        <xdr:sp macro="" textlink="">
          <xdr:nvSpPr>
            <xdr:cNvPr id="3836" name="Check Box 2812" hidden="1">
              <a:extLst>
                <a:ext uri="{63B3BB69-23CF-44E3-9099-C40C66FF867C}">
                  <a14:compatExt spid="_x0000_s3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142875</xdr:rowOff>
        </xdr:from>
        <xdr:to>
          <xdr:col>6</xdr:col>
          <xdr:colOff>457200</xdr:colOff>
          <xdr:row>26</xdr:row>
          <xdr:rowOff>381000</xdr:rowOff>
        </xdr:to>
        <xdr:sp macro="" textlink="">
          <xdr:nvSpPr>
            <xdr:cNvPr id="3837" name="Check Box 2813" hidden="1">
              <a:extLst>
                <a:ext uri="{63B3BB69-23CF-44E3-9099-C40C66FF867C}">
                  <a14:compatExt spid="_x0000_s3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24</xdr:row>
          <xdr:rowOff>123825</xdr:rowOff>
        </xdr:from>
        <xdr:to>
          <xdr:col>5</xdr:col>
          <xdr:colOff>542925</xdr:colOff>
          <xdr:row>24</xdr:row>
          <xdr:rowOff>381000</xdr:rowOff>
        </xdr:to>
        <xdr:sp macro="" textlink="">
          <xdr:nvSpPr>
            <xdr:cNvPr id="3838" name="Check Box 2814" hidden="1">
              <a:extLst>
                <a:ext uri="{63B3BB69-23CF-44E3-9099-C40C66FF867C}">
                  <a14:compatExt spid="_x0000_s3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123825</xdr:rowOff>
        </xdr:from>
        <xdr:to>
          <xdr:col>6</xdr:col>
          <xdr:colOff>457200</xdr:colOff>
          <xdr:row>24</xdr:row>
          <xdr:rowOff>361950</xdr:rowOff>
        </xdr:to>
        <xdr:sp macro="" textlink="">
          <xdr:nvSpPr>
            <xdr:cNvPr id="3839" name="Check Box 2815" hidden="1">
              <a:extLst>
                <a:ext uri="{63B3BB69-23CF-44E3-9099-C40C66FF867C}">
                  <a14:compatExt spid="_x0000_s3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25</xdr:row>
          <xdr:rowOff>133350</xdr:rowOff>
        </xdr:from>
        <xdr:to>
          <xdr:col>5</xdr:col>
          <xdr:colOff>542925</xdr:colOff>
          <xdr:row>25</xdr:row>
          <xdr:rowOff>390525</xdr:rowOff>
        </xdr:to>
        <xdr:sp macro="" textlink="">
          <xdr:nvSpPr>
            <xdr:cNvPr id="3840" name="Check Box 2816" hidden="1">
              <a:extLst>
                <a:ext uri="{63B3BB69-23CF-44E3-9099-C40C66FF867C}">
                  <a14:compatExt spid="_x0000_s3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133350</xdr:rowOff>
        </xdr:from>
        <xdr:to>
          <xdr:col>6</xdr:col>
          <xdr:colOff>457200</xdr:colOff>
          <xdr:row>25</xdr:row>
          <xdr:rowOff>371475</xdr:rowOff>
        </xdr:to>
        <xdr:sp macro="" textlink="">
          <xdr:nvSpPr>
            <xdr:cNvPr id="3841" name="Check Box 2817" hidden="1">
              <a:extLst>
                <a:ext uri="{63B3BB69-23CF-44E3-9099-C40C66FF867C}">
                  <a14:compatExt spid="_x0000_s3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42</xdr:row>
          <xdr:rowOff>161925</xdr:rowOff>
        </xdr:from>
        <xdr:to>
          <xdr:col>5</xdr:col>
          <xdr:colOff>542925</xdr:colOff>
          <xdr:row>42</xdr:row>
          <xdr:rowOff>419100</xdr:rowOff>
        </xdr:to>
        <xdr:sp macro="" textlink="">
          <xdr:nvSpPr>
            <xdr:cNvPr id="3842" name="Check Box 2818" hidden="1">
              <a:extLst>
                <a:ext uri="{63B3BB69-23CF-44E3-9099-C40C66FF867C}">
                  <a14:compatExt spid="_x0000_s3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161925</xdr:rowOff>
        </xdr:from>
        <xdr:to>
          <xdr:col>6</xdr:col>
          <xdr:colOff>457200</xdr:colOff>
          <xdr:row>42</xdr:row>
          <xdr:rowOff>400050</xdr:rowOff>
        </xdr:to>
        <xdr:sp macro="" textlink="">
          <xdr:nvSpPr>
            <xdr:cNvPr id="3843" name="Check Box 2819" hidden="1">
              <a:extLst>
                <a:ext uri="{63B3BB69-23CF-44E3-9099-C40C66FF867C}">
                  <a14:compatExt spid="_x0000_s3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38</xdr:row>
          <xdr:rowOff>133350</xdr:rowOff>
        </xdr:from>
        <xdr:to>
          <xdr:col>5</xdr:col>
          <xdr:colOff>542925</xdr:colOff>
          <xdr:row>38</xdr:row>
          <xdr:rowOff>390525</xdr:rowOff>
        </xdr:to>
        <xdr:sp macro="" textlink="">
          <xdr:nvSpPr>
            <xdr:cNvPr id="3844" name="Check Box 2820" hidden="1">
              <a:extLst>
                <a:ext uri="{63B3BB69-23CF-44E3-9099-C40C66FF867C}">
                  <a14:compatExt spid="_x0000_s3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133350</xdr:rowOff>
        </xdr:from>
        <xdr:to>
          <xdr:col>6</xdr:col>
          <xdr:colOff>457200</xdr:colOff>
          <xdr:row>38</xdr:row>
          <xdr:rowOff>371475</xdr:rowOff>
        </xdr:to>
        <xdr:sp macro="" textlink="">
          <xdr:nvSpPr>
            <xdr:cNvPr id="3845" name="Check Box 2821" hidden="1">
              <a:extLst>
                <a:ext uri="{63B3BB69-23CF-44E3-9099-C40C66FF867C}">
                  <a14:compatExt spid="_x0000_s3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37</xdr:row>
          <xdr:rowOff>133350</xdr:rowOff>
        </xdr:from>
        <xdr:to>
          <xdr:col>5</xdr:col>
          <xdr:colOff>542925</xdr:colOff>
          <xdr:row>37</xdr:row>
          <xdr:rowOff>390525</xdr:rowOff>
        </xdr:to>
        <xdr:sp macro="" textlink="">
          <xdr:nvSpPr>
            <xdr:cNvPr id="3848" name="Check Box 2824" hidden="1">
              <a:extLst>
                <a:ext uri="{63B3BB69-23CF-44E3-9099-C40C66FF867C}">
                  <a14:compatExt spid="_x0000_s3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133350</xdr:rowOff>
        </xdr:from>
        <xdr:to>
          <xdr:col>6</xdr:col>
          <xdr:colOff>457200</xdr:colOff>
          <xdr:row>37</xdr:row>
          <xdr:rowOff>371475</xdr:rowOff>
        </xdr:to>
        <xdr:sp macro="" textlink="">
          <xdr:nvSpPr>
            <xdr:cNvPr id="3849" name="Check Box 2825" hidden="1">
              <a:extLst>
                <a:ext uri="{63B3BB69-23CF-44E3-9099-C40C66FF867C}">
                  <a14:compatExt spid="_x0000_s3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39</xdr:row>
          <xdr:rowOff>142875</xdr:rowOff>
        </xdr:from>
        <xdr:to>
          <xdr:col>5</xdr:col>
          <xdr:colOff>542925</xdr:colOff>
          <xdr:row>39</xdr:row>
          <xdr:rowOff>400050</xdr:rowOff>
        </xdr:to>
        <xdr:sp macro="" textlink="">
          <xdr:nvSpPr>
            <xdr:cNvPr id="3850" name="Check Box 2826" hidden="1">
              <a:extLst>
                <a:ext uri="{63B3BB69-23CF-44E3-9099-C40C66FF867C}">
                  <a14:compatExt spid="_x0000_s3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142875</xdr:rowOff>
        </xdr:from>
        <xdr:to>
          <xdr:col>6</xdr:col>
          <xdr:colOff>457200</xdr:colOff>
          <xdr:row>39</xdr:row>
          <xdr:rowOff>381000</xdr:rowOff>
        </xdr:to>
        <xdr:sp macro="" textlink="">
          <xdr:nvSpPr>
            <xdr:cNvPr id="3851" name="Check Box 2827" hidden="1">
              <a:extLst>
                <a:ext uri="{63B3BB69-23CF-44E3-9099-C40C66FF867C}">
                  <a14:compatExt spid="_x0000_s3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41</xdr:row>
          <xdr:rowOff>257175</xdr:rowOff>
        </xdr:from>
        <xdr:to>
          <xdr:col>5</xdr:col>
          <xdr:colOff>542925</xdr:colOff>
          <xdr:row>41</xdr:row>
          <xdr:rowOff>514350</xdr:rowOff>
        </xdr:to>
        <xdr:sp macro="" textlink="">
          <xdr:nvSpPr>
            <xdr:cNvPr id="3870" name="Check Box 2846" hidden="1">
              <a:extLst>
                <a:ext uri="{63B3BB69-23CF-44E3-9099-C40C66FF867C}">
                  <a14:compatExt spid="_x0000_s3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295275</xdr:rowOff>
        </xdr:from>
        <xdr:to>
          <xdr:col>6</xdr:col>
          <xdr:colOff>457200</xdr:colOff>
          <xdr:row>41</xdr:row>
          <xdr:rowOff>533400</xdr:rowOff>
        </xdr:to>
        <xdr:sp macro="" textlink="">
          <xdr:nvSpPr>
            <xdr:cNvPr id="3871" name="Check Box 2847" hidden="1">
              <a:extLst>
                <a:ext uri="{63B3BB69-23CF-44E3-9099-C40C66FF867C}">
                  <a14:compatExt spid="_x0000_s3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57150</xdr:rowOff>
        </xdr:from>
        <xdr:to>
          <xdr:col>5</xdr:col>
          <xdr:colOff>542925</xdr:colOff>
          <xdr:row>12</xdr:row>
          <xdr:rowOff>314325</xdr:rowOff>
        </xdr:to>
        <xdr:sp macro="" textlink="">
          <xdr:nvSpPr>
            <xdr:cNvPr id="3911" name="Check Box 2887" hidden="1">
              <a:extLst>
                <a:ext uri="{63B3BB69-23CF-44E3-9099-C40C66FF867C}">
                  <a14:compatExt spid="_x0000_s3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57150</xdr:rowOff>
        </xdr:from>
        <xdr:to>
          <xdr:col>6</xdr:col>
          <xdr:colOff>457200</xdr:colOff>
          <xdr:row>12</xdr:row>
          <xdr:rowOff>295275</xdr:rowOff>
        </xdr:to>
        <xdr:sp macro="" textlink="">
          <xdr:nvSpPr>
            <xdr:cNvPr id="3912" name="Check Box 2888" hidden="1">
              <a:extLst>
                <a:ext uri="{63B3BB69-23CF-44E3-9099-C40C66FF867C}">
                  <a14:compatExt spid="_x0000_s3912"/>
                </a:ext>
              </a:extLst>
            </xdr:cNvPr>
            <xdr:cNvSpPr/>
          </xdr:nvSpPr>
          <xdr:spPr>
            <a:xfrm>
              <a:off x="0" y="0"/>
              <a:ext cx="0" cy="0"/>
            </a:xfrm>
            <a:prstGeom prst="rect">
              <a:avLst/>
            </a:prstGeom>
          </xdr:spPr>
        </xdr:sp>
        <xdr:clientData/>
      </xdr:twoCellAnchor>
    </mc:Choice>
    <mc:Fallback/>
  </mc:AlternateContent>
  <xdr:twoCellAnchor editAs="oneCell">
    <xdr:from>
      <xdr:col>3</xdr:col>
      <xdr:colOff>1852026</xdr:colOff>
      <xdr:row>0</xdr:row>
      <xdr:rowOff>52963</xdr:rowOff>
    </xdr:from>
    <xdr:to>
      <xdr:col>3</xdr:col>
      <xdr:colOff>2989401</xdr:colOff>
      <xdr:row>1</xdr:row>
      <xdr:rowOff>338666</xdr:rowOff>
    </xdr:to>
    <xdr:pic>
      <xdr:nvPicPr>
        <xdr:cNvPr id="164" name="Picture 15" descr="P:\COMM\FLORENCE\logos\Risques Professionnels\AM_RPrvb.jp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492443" y="52963"/>
          <a:ext cx="1137375" cy="62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3323062</xdr:colOff>
      <xdr:row>0</xdr:row>
      <xdr:rowOff>84711</xdr:rowOff>
    </xdr:from>
    <xdr:to>
      <xdr:col>3</xdr:col>
      <xdr:colOff>4913805</xdr:colOff>
      <xdr:row>1</xdr:row>
      <xdr:rowOff>360408</xdr:rowOff>
    </xdr:to>
    <xdr:pic>
      <xdr:nvPicPr>
        <xdr:cNvPr id="165" name="Picture 10"/>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963479" y="84711"/>
          <a:ext cx="1590743" cy="614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137579</xdr:colOff>
      <xdr:row>0</xdr:row>
      <xdr:rowOff>68526</xdr:rowOff>
    </xdr:from>
    <xdr:to>
      <xdr:col>3</xdr:col>
      <xdr:colOff>49677</xdr:colOff>
      <xdr:row>1</xdr:row>
      <xdr:rowOff>381024</xdr:rowOff>
    </xdr:to>
    <xdr:pic>
      <xdr:nvPicPr>
        <xdr:cNvPr id="169" name="Image 168"/>
        <xdr:cNvPicPr>
          <a:picLocks noChangeAspect="1"/>
        </xdr:cNvPicPr>
      </xdr:nvPicPr>
      <xdr:blipFill rotWithShape="1">
        <a:blip xmlns:r="http://schemas.openxmlformats.org/officeDocument/2006/relationships" r:embed="rId10"/>
        <a:srcRect l="31483" t="33424" r="31665" b="39084"/>
        <a:stretch/>
      </xdr:blipFill>
      <xdr:spPr>
        <a:xfrm>
          <a:off x="137579" y="68526"/>
          <a:ext cx="1552515" cy="65116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238125</xdr:colOff>
          <xdr:row>40</xdr:row>
          <xdr:rowOff>247650</xdr:rowOff>
        </xdr:from>
        <xdr:to>
          <xdr:col>5</xdr:col>
          <xdr:colOff>542925</xdr:colOff>
          <xdr:row>40</xdr:row>
          <xdr:rowOff>504825</xdr:rowOff>
        </xdr:to>
        <xdr:sp macro="" textlink="">
          <xdr:nvSpPr>
            <xdr:cNvPr id="3914" name="Check Box 2890" hidden="1">
              <a:extLst>
                <a:ext uri="{63B3BB69-23CF-44E3-9099-C40C66FF867C}">
                  <a14:compatExt spid="_x0000_s3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285750</xdr:rowOff>
        </xdr:from>
        <xdr:to>
          <xdr:col>6</xdr:col>
          <xdr:colOff>457200</xdr:colOff>
          <xdr:row>40</xdr:row>
          <xdr:rowOff>523875</xdr:rowOff>
        </xdr:to>
        <xdr:sp macro="" textlink="">
          <xdr:nvSpPr>
            <xdr:cNvPr id="3915" name="Check Box 2891" hidden="1">
              <a:extLst>
                <a:ext uri="{63B3BB69-23CF-44E3-9099-C40C66FF867C}">
                  <a14:compatExt spid="_x0000_s3915"/>
                </a:ext>
              </a:extLst>
            </xdr:cNvPr>
            <xdr:cNvSpPr/>
          </xdr:nvSpPr>
          <xdr:spPr>
            <a:xfrm>
              <a:off x="0" y="0"/>
              <a:ext cx="0" cy="0"/>
            </a:xfrm>
            <a:prstGeom prst="rect">
              <a:avLst/>
            </a:prstGeom>
          </xdr:spPr>
        </xdr:sp>
        <xdr:clientData/>
      </xdr:twoCellAnchor>
    </mc:Choice>
    <mc:Fallback/>
  </mc:AlternateContent>
  <xdr:twoCellAnchor>
    <xdr:from>
      <xdr:col>22</xdr:col>
      <xdr:colOff>3918858</xdr:colOff>
      <xdr:row>45</xdr:row>
      <xdr:rowOff>367387</xdr:rowOff>
    </xdr:from>
    <xdr:to>
      <xdr:col>22</xdr:col>
      <xdr:colOff>6150429</xdr:colOff>
      <xdr:row>46</xdr:row>
      <xdr:rowOff>235398</xdr:rowOff>
    </xdr:to>
    <xdr:sp macro="" textlink="">
      <xdr:nvSpPr>
        <xdr:cNvPr id="3" name="ZoneTexte 2"/>
        <xdr:cNvSpPr txBox="1"/>
      </xdr:nvSpPr>
      <xdr:spPr>
        <a:xfrm>
          <a:off x="14818179" y="23023280"/>
          <a:ext cx="2231571" cy="30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t>Schéma</a:t>
          </a:r>
          <a:r>
            <a:rPr lang="fr-FR" sz="1100" i="1" baseline="0"/>
            <a:t> conceptuel</a:t>
          </a:r>
          <a:endParaRPr lang="fr-FR" sz="1100" i="1"/>
        </a:p>
      </xdr:txBody>
    </xdr:sp>
    <xdr:clientData/>
  </xdr:twoCellAnchor>
  <xdr:twoCellAnchor>
    <xdr:from>
      <xdr:col>22</xdr:col>
      <xdr:colOff>299357</xdr:colOff>
      <xdr:row>76</xdr:row>
      <xdr:rowOff>190500</xdr:rowOff>
    </xdr:from>
    <xdr:to>
      <xdr:col>22</xdr:col>
      <xdr:colOff>3007178</xdr:colOff>
      <xdr:row>76</xdr:row>
      <xdr:rowOff>530679</xdr:rowOff>
    </xdr:to>
    <xdr:sp macro="" textlink="">
      <xdr:nvSpPr>
        <xdr:cNvPr id="4" name="Rectangle 3"/>
        <xdr:cNvSpPr/>
      </xdr:nvSpPr>
      <xdr:spPr>
        <a:xfrm>
          <a:off x="11198678" y="39283821"/>
          <a:ext cx="2707821" cy="34017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22</xdr:col>
      <xdr:colOff>789215</xdr:colOff>
      <xdr:row>73</xdr:row>
      <xdr:rowOff>204107</xdr:rowOff>
    </xdr:from>
    <xdr:to>
      <xdr:col>22</xdr:col>
      <xdr:colOff>2667000</xdr:colOff>
      <xdr:row>73</xdr:row>
      <xdr:rowOff>517071</xdr:rowOff>
    </xdr:to>
    <xdr:sp macro="" textlink="">
      <xdr:nvSpPr>
        <xdr:cNvPr id="5" name="Rectangle 4"/>
        <xdr:cNvSpPr/>
      </xdr:nvSpPr>
      <xdr:spPr>
        <a:xfrm>
          <a:off x="11688536" y="37025036"/>
          <a:ext cx="1877785" cy="31296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101</xdr:row>
          <xdr:rowOff>123825</xdr:rowOff>
        </xdr:from>
        <xdr:to>
          <xdr:col>5</xdr:col>
          <xdr:colOff>533400</xdr:colOff>
          <xdr:row>101</xdr:row>
          <xdr:rowOff>381000</xdr:rowOff>
        </xdr:to>
        <xdr:sp macro="" textlink="">
          <xdr:nvSpPr>
            <xdr:cNvPr id="3919" name="Check Box 2895" hidden="1">
              <a:extLst>
                <a:ext uri="{63B3BB69-23CF-44E3-9099-C40C66FF867C}">
                  <a14:compatExt spid="_x0000_s3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101</xdr:row>
          <xdr:rowOff>133350</xdr:rowOff>
        </xdr:from>
        <xdr:to>
          <xdr:col>6</xdr:col>
          <xdr:colOff>447675</xdr:colOff>
          <xdr:row>101</xdr:row>
          <xdr:rowOff>371475</xdr:rowOff>
        </xdr:to>
        <xdr:sp macro="" textlink="">
          <xdr:nvSpPr>
            <xdr:cNvPr id="3920" name="Check Box 2896" hidden="1">
              <a:extLst>
                <a:ext uri="{63B3BB69-23CF-44E3-9099-C40C66FF867C}">
                  <a14:compatExt spid="_x0000_s39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54" Type="http://schemas.openxmlformats.org/officeDocument/2006/relationships/ctrlProp" Target="../ctrlProps/ctrlProp149.xml"/><Relationship Id="rId159" Type="http://schemas.openxmlformats.org/officeDocument/2006/relationships/ctrlProp" Target="../ctrlProps/ctrlProp154.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149" Type="http://schemas.openxmlformats.org/officeDocument/2006/relationships/ctrlProp" Target="../ctrlProps/ctrlProp144.xml"/><Relationship Id="rId5" Type="http://schemas.openxmlformats.org/officeDocument/2006/relationships/image" Target="../media/image1.emf"/><Relationship Id="rId90" Type="http://schemas.openxmlformats.org/officeDocument/2006/relationships/ctrlProp" Target="../ctrlProps/ctrlProp85.xml"/><Relationship Id="rId95" Type="http://schemas.openxmlformats.org/officeDocument/2006/relationships/ctrlProp" Target="../ctrlProps/ctrlProp90.xml"/><Relationship Id="rId160" Type="http://schemas.openxmlformats.org/officeDocument/2006/relationships/ctrlProp" Target="../ctrlProps/ctrlProp155.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trlProp" Target="../ctrlProps/ctrlProp127.xml"/><Relationship Id="rId140" Type="http://schemas.openxmlformats.org/officeDocument/2006/relationships/ctrlProp" Target="../ctrlProps/ctrlProp135.xml"/><Relationship Id="rId145" Type="http://schemas.openxmlformats.org/officeDocument/2006/relationships/ctrlProp" Target="../ctrlProps/ctrlProp140.xml"/><Relationship Id="rId153" Type="http://schemas.openxmlformats.org/officeDocument/2006/relationships/ctrlProp" Target="../ctrlProps/ctrlProp148.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135" Type="http://schemas.openxmlformats.org/officeDocument/2006/relationships/ctrlProp" Target="../ctrlProps/ctrlProp130.xml"/><Relationship Id="rId143" Type="http://schemas.openxmlformats.org/officeDocument/2006/relationships/ctrlProp" Target="../ctrlProps/ctrlProp138.xml"/><Relationship Id="rId148" Type="http://schemas.openxmlformats.org/officeDocument/2006/relationships/ctrlProp" Target="../ctrlProps/ctrlProp143.xml"/><Relationship Id="rId151" Type="http://schemas.openxmlformats.org/officeDocument/2006/relationships/ctrlProp" Target="../ctrlProps/ctrlProp146.xml"/><Relationship Id="rId156" Type="http://schemas.openxmlformats.org/officeDocument/2006/relationships/ctrlProp" Target="../ctrlProps/ctrlProp151.xml"/><Relationship Id="rId4" Type="http://schemas.openxmlformats.org/officeDocument/2006/relationships/oleObject" Target="../embeddings/oleObject1.bin"/><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3" Type="http://schemas.openxmlformats.org/officeDocument/2006/relationships/vmlDrawing" Target="../drawings/vmlDrawing1.v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K160"/>
  <sheetViews>
    <sheetView showGridLines="0" tabSelected="1" view="pageBreakPreview" zoomScaleNormal="85" zoomScaleSheetLayoutView="100" workbookViewId="0">
      <pane xSplit="38" ySplit="9" topLeftCell="AM10" activePane="bottomRight" state="frozenSplit"/>
      <selection activeCell="A5" sqref="A5:C5"/>
      <selection pane="topRight" activeCell="D1" sqref="D1"/>
      <selection pane="bottomLeft" activeCell="A11" sqref="A11"/>
      <selection pane="bottomRight" activeCell="B27" sqref="B27:D27"/>
    </sheetView>
  </sheetViews>
  <sheetFormatPr baseColWidth="10" defaultRowHeight="12.75" x14ac:dyDescent="0.2"/>
  <cols>
    <col min="1" max="1" width="7.25" style="46" customWidth="1"/>
    <col min="2" max="2" width="11.25" style="46" customWidth="1"/>
    <col min="3" max="3" width="3" style="46" customWidth="1"/>
    <col min="4" max="4" width="67.5" style="47" customWidth="1"/>
    <col min="5" max="5" width="1.75" style="47" customWidth="1"/>
    <col min="6" max="6" width="11" style="47" customWidth="1"/>
    <col min="7" max="7" width="7.875" style="20" customWidth="1"/>
    <col min="8" max="9" width="12.75" style="20" hidden="1" customWidth="1"/>
    <col min="10" max="10" width="6.25" style="20" hidden="1" customWidth="1"/>
    <col min="11" max="11" width="3.625" style="48" hidden="1" customWidth="1"/>
    <col min="12" max="13" width="4.25" style="48" hidden="1" customWidth="1"/>
    <col min="14" max="14" width="8.375" style="49" hidden="1" customWidth="1"/>
    <col min="15" max="15" width="3.625" style="48" hidden="1" customWidth="1"/>
    <col min="16" max="17" width="4.25" style="48" hidden="1" customWidth="1"/>
    <col min="18" max="18" width="8.375" style="49" hidden="1" customWidth="1"/>
    <col min="19" max="20" width="3.75" style="48" hidden="1" customWidth="1"/>
    <col min="21" max="21" width="5.375" style="20" customWidth="1"/>
    <col min="22" max="22" width="27.875" style="47" customWidth="1"/>
    <col min="23" max="23" width="82.75" style="47" customWidth="1"/>
    <col min="24" max="24" width="4.25" style="20" customWidth="1"/>
    <col min="25" max="25" width="12.75" style="20" customWidth="1"/>
    <col min="26" max="26" width="9.125" style="20" customWidth="1"/>
    <col min="27" max="16384" width="11" style="20"/>
  </cols>
  <sheetData>
    <row r="1" spans="1:23" ht="26.25" customHeight="1" x14ac:dyDescent="0.2">
      <c r="A1" s="337"/>
      <c r="B1" s="332"/>
      <c r="C1" s="332"/>
      <c r="D1" s="332"/>
      <c r="E1" s="332"/>
      <c r="F1" s="331" t="s">
        <v>175</v>
      </c>
      <c r="G1" s="332"/>
      <c r="H1" s="332"/>
      <c r="I1" s="332"/>
      <c r="J1" s="332"/>
      <c r="K1" s="332"/>
      <c r="L1" s="332"/>
      <c r="M1" s="332"/>
      <c r="N1" s="332"/>
      <c r="O1" s="332"/>
      <c r="P1" s="332"/>
      <c r="Q1" s="332"/>
      <c r="R1" s="332"/>
      <c r="S1" s="332"/>
      <c r="T1" s="332"/>
      <c r="U1" s="332"/>
      <c r="V1" s="332"/>
      <c r="W1" s="333"/>
    </row>
    <row r="2" spans="1:23" ht="32.25" customHeight="1" x14ac:dyDescent="0.2">
      <c r="A2" s="338"/>
      <c r="B2" s="335"/>
      <c r="C2" s="335"/>
      <c r="D2" s="335"/>
      <c r="E2" s="335"/>
      <c r="F2" s="334"/>
      <c r="G2" s="335"/>
      <c r="H2" s="335"/>
      <c r="I2" s="335"/>
      <c r="J2" s="335"/>
      <c r="K2" s="335"/>
      <c r="L2" s="335"/>
      <c r="M2" s="335"/>
      <c r="N2" s="335"/>
      <c r="O2" s="335"/>
      <c r="P2" s="335"/>
      <c r="Q2" s="335"/>
      <c r="R2" s="335"/>
      <c r="S2" s="335"/>
      <c r="T2" s="335"/>
      <c r="U2" s="335"/>
      <c r="V2" s="335"/>
      <c r="W2" s="336"/>
    </row>
    <row r="3" spans="1:23" ht="22.5" customHeight="1" x14ac:dyDescent="0.2">
      <c r="A3" s="430" t="s">
        <v>163</v>
      </c>
      <c r="B3" s="340"/>
      <c r="C3" s="341"/>
      <c r="D3" s="431"/>
      <c r="E3" s="432"/>
      <c r="F3" s="430" t="s">
        <v>161</v>
      </c>
      <c r="G3" s="340"/>
      <c r="H3" s="340"/>
      <c r="I3" s="340"/>
      <c r="J3" s="340"/>
      <c r="K3" s="340"/>
      <c r="L3" s="340"/>
      <c r="M3" s="340"/>
      <c r="N3" s="340"/>
      <c r="O3" s="340"/>
      <c r="P3" s="340"/>
      <c r="Q3" s="340"/>
      <c r="R3" s="340"/>
      <c r="S3" s="340"/>
      <c r="T3" s="340"/>
      <c r="U3" s="341"/>
      <c r="V3" s="464"/>
      <c r="W3" s="465"/>
    </row>
    <row r="4" spans="1:23" ht="27" customHeight="1" x14ac:dyDescent="0.2">
      <c r="A4" s="430" t="s">
        <v>164</v>
      </c>
      <c r="B4" s="340"/>
      <c r="C4" s="341"/>
      <c r="D4" s="363">
        <v>2</v>
      </c>
      <c r="E4" s="364"/>
      <c r="F4" s="430" t="s">
        <v>162</v>
      </c>
      <c r="G4" s="340"/>
      <c r="H4" s="340"/>
      <c r="I4" s="340"/>
      <c r="J4" s="340"/>
      <c r="K4" s="340"/>
      <c r="L4" s="340"/>
      <c r="M4" s="340"/>
      <c r="N4" s="340"/>
      <c r="O4" s="340"/>
      <c r="P4" s="340"/>
      <c r="Q4" s="340"/>
      <c r="R4" s="340"/>
      <c r="S4" s="340"/>
      <c r="T4" s="340"/>
      <c r="U4" s="341"/>
      <c r="V4" s="441"/>
      <c r="W4" s="442"/>
    </row>
    <row r="5" spans="1:23" ht="25.5" customHeight="1" x14ac:dyDescent="0.2">
      <c r="A5" s="467" t="s">
        <v>79</v>
      </c>
      <c r="B5" s="468"/>
      <c r="C5" s="469"/>
      <c r="D5" s="470"/>
      <c r="E5" s="471"/>
      <c r="F5" s="472" t="s">
        <v>85</v>
      </c>
      <c r="G5" s="473"/>
      <c r="H5" s="473"/>
      <c r="I5" s="473"/>
      <c r="J5" s="473"/>
      <c r="K5" s="473"/>
      <c r="L5" s="473"/>
      <c r="M5" s="473"/>
      <c r="N5" s="473"/>
      <c r="O5" s="473"/>
      <c r="P5" s="473"/>
      <c r="Q5" s="473"/>
      <c r="R5" s="473"/>
      <c r="S5" s="473"/>
      <c r="T5" s="473"/>
      <c r="U5" s="474"/>
      <c r="V5" s="478"/>
      <c r="W5" s="479"/>
    </row>
    <row r="6" spans="1:23" ht="18.75" customHeight="1" x14ac:dyDescent="0.2">
      <c r="A6" s="467" t="s">
        <v>80</v>
      </c>
      <c r="B6" s="468"/>
      <c r="C6" s="469"/>
      <c r="D6" s="470"/>
      <c r="E6" s="471"/>
      <c r="F6" s="475"/>
      <c r="G6" s="476"/>
      <c r="H6" s="476"/>
      <c r="I6" s="476"/>
      <c r="J6" s="476"/>
      <c r="K6" s="476"/>
      <c r="L6" s="476"/>
      <c r="M6" s="476"/>
      <c r="N6" s="476"/>
      <c r="O6" s="476"/>
      <c r="P6" s="476"/>
      <c r="Q6" s="476"/>
      <c r="R6" s="476"/>
      <c r="S6" s="476"/>
      <c r="T6" s="476"/>
      <c r="U6" s="477"/>
      <c r="V6" s="480"/>
      <c r="W6" s="481"/>
    </row>
    <row r="7" spans="1:23" ht="18" customHeight="1" thickBot="1" x14ac:dyDescent="0.25">
      <c r="A7" s="430" t="s">
        <v>81</v>
      </c>
      <c r="B7" s="340" t="s">
        <v>3</v>
      </c>
      <c r="C7" s="341"/>
      <c r="D7" s="433"/>
      <c r="E7" s="434"/>
      <c r="F7" s="482" t="s">
        <v>145</v>
      </c>
      <c r="G7" s="483"/>
      <c r="H7" s="483"/>
      <c r="I7" s="483"/>
      <c r="J7" s="483"/>
      <c r="K7" s="483"/>
      <c r="L7" s="483"/>
      <c r="M7" s="483"/>
      <c r="N7" s="483"/>
      <c r="O7" s="483"/>
      <c r="P7" s="483"/>
      <c r="Q7" s="483"/>
      <c r="R7" s="483"/>
      <c r="S7" s="483"/>
      <c r="T7" s="483"/>
      <c r="U7" s="484"/>
      <c r="V7" s="485"/>
      <c r="W7" s="486"/>
    </row>
    <row r="8" spans="1:23" ht="36" customHeight="1" thickBot="1" x14ac:dyDescent="0.25">
      <c r="A8" s="487" t="s">
        <v>182</v>
      </c>
      <c r="B8" s="488"/>
      <c r="C8" s="488"/>
      <c r="D8" s="488"/>
      <c r="E8" s="488"/>
      <c r="F8" s="488"/>
      <c r="G8" s="488"/>
      <c r="H8" s="488"/>
      <c r="I8" s="488"/>
      <c r="J8" s="488"/>
      <c r="K8" s="488"/>
      <c r="L8" s="488"/>
      <c r="M8" s="488"/>
      <c r="N8" s="488"/>
      <c r="O8" s="488"/>
      <c r="P8" s="488"/>
      <c r="Q8" s="488"/>
      <c r="R8" s="488"/>
      <c r="S8" s="488"/>
      <c r="T8" s="488"/>
      <c r="U8" s="488"/>
      <c r="V8" s="488"/>
      <c r="W8" s="489"/>
    </row>
    <row r="9" spans="1:23" ht="24.75" customHeight="1" thickBot="1" x14ac:dyDescent="0.25">
      <c r="A9" s="321" t="s">
        <v>10</v>
      </c>
      <c r="B9" s="377" t="s">
        <v>16</v>
      </c>
      <c r="C9" s="378"/>
      <c r="D9" s="378"/>
      <c r="E9" s="379"/>
      <c r="F9" s="322" t="s">
        <v>82</v>
      </c>
      <c r="G9" s="323" t="s">
        <v>83</v>
      </c>
      <c r="H9" s="324" t="s">
        <v>27</v>
      </c>
      <c r="I9" s="324" t="s">
        <v>5</v>
      </c>
      <c r="J9" s="324" t="s">
        <v>29</v>
      </c>
      <c r="K9" s="324">
        <v>1</v>
      </c>
      <c r="L9" s="324">
        <v>2</v>
      </c>
      <c r="M9" s="324">
        <v>3</v>
      </c>
      <c r="N9" s="324" t="s">
        <v>30</v>
      </c>
      <c r="O9" s="324">
        <v>1</v>
      </c>
      <c r="P9" s="324">
        <v>2</v>
      </c>
      <c r="Q9" s="324">
        <v>3</v>
      </c>
      <c r="R9" s="324" t="s">
        <v>30</v>
      </c>
      <c r="S9" s="324" t="s">
        <v>28</v>
      </c>
      <c r="T9" s="324" t="s">
        <v>26</v>
      </c>
      <c r="U9" s="325" t="s">
        <v>84</v>
      </c>
      <c r="V9" s="326" t="s">
        <v>0</v>
      </c>
      <c r="W9" s="327" t="s">
        <v>1</v>
      </c>
    </row>
    <row r="10" spans="1:23" ht="36.75" customHeight="1" thickBot="1" x14ac:dyDescent="0.25">
      <c r="A10" s="371" t="s">
        <v>38</v>
      </c>
      <c r="B10" s="372"/>
      <c r="C10" s="372"/>
      <c r="D10" s="372"/>
      <c r="E10" s="372"/>
      <c r="F10" s="372"/>
      <c r="G10" s="372"/>
      <c r="H10" s="372"/>
      <c r="I10" s="372"/>
      <c r="J10" s="372"/>
      <c r="K10" s="372"/>
      <c r="L10" s="372"/>
      <c r="M10" s="372"/>
      <c r="N10" s="372"/>
      <c r="O10" s="372"/>
      <c r="P10" s="372"/>
      <c r="Q10" s="372"/>
      <c r="R10" s="372"/>
      <c r="S10" s="372"/>
      <c r="T10" s="372"/>
      <c r="U10" s="372"/>
      <c r="V10" s="372"/>
      <c r="W10" s="373"/>
    </row>
    <row r="11" spans="1:23" ht="45" customHeight="1" thickBot="1" x14ac:dyDescent="0.25">
      <c r="A11" s="29" t="s">
        <v>88</v>
      </c>
      <c r="B11" s="380" t="s">
        <v>75</v>
      </c>
      <c r="C11" s="381"/>
      <c r="D11" s="382"/>
      <c r="E11" s="30" t="str">
        <f>+IF(R11=10,"demandé",IF(R11=5,"possible",IF(R11=0,"non autorisé","")))</f>
        <v>demandé</v>
      </c>
      <c r="F11" s="54"/>
      <c r="G11" s="55"/>
      <c r="H11" s="18" t="b">
        <v>0</v>
      </c>
      <c r="I11" s="21" t="b">
        <f t="shared" ref="I11:I100" si="0">+IF(H11=TRUE,FALSE,TRUE)</f>
        <v>1</v>
      </c>
      <c r="J11" s="21">
        <f>+IF(H11=TRUE,11,10)</f>
        <v>10</v>
      </c>
      <c r="K11" s="247"/>
      <c r="L11" s="248"/>
      <c r="M11" s="176"/>
      <c r="N11" s="31"/>
      <c r="O11" s="247">
        <v>10</v>
      </c>
      <c r="P11" s="248">
        <v>10</v>
      </c>
      <c r="Q11" s="176">
        <v>10</v>
      </c>
      <c r="R11" s="31">
        <f>+IF(D$4=0,"",IF(D$4=1,+(O11),IF(D$4=2,P11,IF(D$4=3,Q11,"1"))))</f>
        <v>10</v>
      </c>
      <c r="S11" s="32">
        <f>+IF(J11&gt;R11,1,0)</f>
        <v>0</v>
      </c>
      <c r="T11" s="32">
        <f>+IF(S11=1,0,1)</f>
        <v>1</v>
      </c>
      <c r="U11" s="56">
        <f t="shared" ref="U11:U92" si="1">+IF(T11&gt;0,T11,IF(S11&gt;0,S11*-1,""))</f>
        <v>1</v>
      </c>
      <c r="V11" s="54"/>
      <c r="W11" s="57" t="s">
        <v>86</v>
      </c>
    </row>
    <row r="12" spans="1:23" ht="32.25" customHeight="1" thickTop="1" thickBot="1" x14ac:dyDescent="0.25">
      <c r="A12" s="23" t="s">
        <v>15</v>
      </c>
      <c r="B12" s="339" t="s">
        <v>76</v>
      </c>
      <c r="C12" s="383"/>
      <c r="D12" s="384"/>
      <c r="E12" s="24" t="str">
        <f t="shared" ref="E12:E92" si="2">+IF(R12=10,"demandé",IF(R12=5,"possible",IF(R12=0,"non autorisé","")))</f>
        <v/>
      </c>
      <c r="F12" s="15"/>
      <c r="G12" s="8"/>
      <c r="H12" s="12" t="b">
        <v>0</v>
      </c>
      <c r="I12" s="21" t="b">
        <f t="shared" si="0"/>
        <v>1</v>
      </c>
      <c r="J12" s="25">
        <f t="shared" ref="J12:J100" si="3">+IF(H12=TRUE,11,10)</f>
        <v>10</v>
      </c>
      <c r="K12" s="38"/>
      <c r="L12" s="39"/>
      <c r="M12" s="40"/>
      <c r="N12" s="22"/>
      <c r="O12" s="38">
        <v>1</v>
      </c>
      <c r="P12" s="39">
        <v>1</v>
      </c>
      <c r="Q12" s="40">
        <v>1</v>
      </c>
      <c r="R12" s="22">
        <f t="shared" ref="R12:R100" si="4">+IF(D$4=0,"",IF(D$4=1,+(O12),IF(D$4=2,P12,IF(D$4=3,Q12,"1"))))</f>
        <v>1</v>
      </c>
      <c r="S12" s="26">
        <f t="shared" ref="S12:S100" si="5">+IF(J12&gt;R12,1,0)</f>
        <v>1</v>
      </c>
      <c r="T12" s="26">
        <f t="shared" ref="T12:T100" si="6">+IF(S12=1,0,1)</f>
        <v>0</v>
      </c>
      <c r="U12" s="16"/>
      <c r="V12" s="15"/>
      <c r="W12" s="27" t="s">
        <v>87</v>
      </c>
    </row>
    <row r="13" spans="1:23" ht="32.25" customHeight="1" thickTop="1" x14ac:dyDescent="0.2">
      <c r="A13" s="403" t="s">
        <v>89</v>
      </c>
      <c r="B13" s="490" t="s">
        <v>74</v>
      </c>
      <c r="C13" s="491"/>
      <c r="D13" s="492"/>
      <c r="E13" s="252" t="str">
        <f t="shared" ref="E13" si="7">+IF(R13=10,"demandé",IF(R13=5,"possible",IF(R13=0,"non autorisé","")))</f>
        <v>demandé</v>
      </c>
      <c r="F13" s="253"/>
      <c r="G13" s="254"/>
      <c r="H13" s="255" t="b">
        <v>0</v>
      </c>
      <c r="I13" s="256" t="b">
        <f t="shared" ref="I13" si="8">+IF(H13=TRUE,FALSE,TRUE)</f>
        <v>1</v>
      </c>
      <c r="J13" s="257">
        <f t="shared" ref="J13" si="9">+IF(H13=TRUE,11,10)</f>
        <v>10</v>
      </c>
      <c r="K13" s="258"/>
      <c r="L13" s="259"/>
      <c r="M13" s="260"/>
      <c r="N13" s="261"/>
      <c r="O13" s="258">
        <v>10</v>
      </c>
      <c r="P13" s="259">
        <v>10</v>
      </c>
      <c r="Q13" s="260">
        <v>10</v>
      </c>
      <c r="R13" s="261">
        <f t="shared" ref="R13" si="10">+IF(D$4=0,"",IF(D$4=1,+(O13),IF(D$4=2,P13,IF(D$4=3,Q13,"1"))))</f>
        <v>10</v>
      </c>
      <c r="S13" s="262">
        <f t="shared" ref="S13" si="11">+IF(J13&gt;R13,1,0)</f>
        <v>0</v>
      </c>
      <c r="T13" s="262">
        <f t="shared" ref="T13" si="12">+IF(S13=1,0,1)</f>
        <v>1</v>
      </c>
      <c r="U13" s="263">
        <f t="shared" ref="U13" si="13">+IF(T13&gt;0,T13,IF(S13&gt;0,S13*-1,""))</f>
        <v>1</v>
      </c>
      <c r="V13" s="264"/>
      <c r="W13" s="466" t="s">
        <v>57</v>
      </c>
    </row>
    <row r="14" spans="1:23" ht="32.25" customHeight="1" thickBot="1" x14ac:dyDescent="0.25">
      <c r="A14" s="353"/>
      <c r="B14" s="385" t="s">
        <v>73</v>
      </c>
      <c r="C14" s="386"/>
      <c r="D14" s="387"/>
      <c r="E14" s="234" t="str">
        <f t="shared" si="2"/>
        <v>demandé</v>
      </c>
      <c r="F14" s="265"/>
      <c r="G14" s="236"/>
      <c r="H14" s="237" t="b">
        <v>0</v>
      </c>
      <c r="I14" s="238" t="b">
        <f t="shared" si="0"/>
        <v>1</v>
      </c>
      <c r="J14" s="238">
        <f t="shared" si="3"/>
        <v>10</v>
      </c>
      <c r="K14" s="239"/>
      <c r="L14" s="240"/>
      <c r="M14" s="241"/>
      <c r="N14" s="242"/>
      <c r="O14" s="239">
        <v>10</v>
      </c>
      <c r="P14" s="240">
        <v>10</v>
      </c>
      <c r="Q14" s="241">
        <v>10</v>
      </c>
      <c r="R14" s="242">
        <f t="shared" si="4"/>
        <v>10</v>
      </c>
      <c r="S14" s="243">
        <f t="shared" si="5"/>
        <v>0</v>
      </c>
      <c r="T14" s="243">
        <f t="shared" si="6"/>
        <v>1</v>
      </c>
      <c r="U14" s="266">
        <f t="shared" ref="U14:U16" si="14">+IF(T14&gt;0,T14,IF(S14&gt;0,S14*-1,""))</f>
        <v>1</v>
      </c>
      <c r="V14" s="265"/>
      <c r="W14" s="402"/>
    </row>
    <row r="15" spans="1:23" ht="41.25" customHeight="1" thickTop="1" x14ac:dyDescent="0.2">
      <c r="A15" s="270"/>
      <c r="B15" s="365" t="s">
        <v>150</v>
      </c>
      <c r="C15" s="423"/>
      <c r="D15" s="424"/>
      <c r="E15" s="59" t="str">
        <f t="shared" si="2"/>
        <v>demandé</v>
      </c>
      <c r="F15" s="271"/>
      <c r="G15" s="81"/>
      <c r="H15" s="62" t="b">
        <v>0</v>
      </c>
      <c r="I15" s="63" t="b">
        <f t="shared" si="0"/>
        <v>1</v>
      </c>
      <c r="J15" s="64">
        <f t="shared" si="3"/>
        <v>10</v>
      </c>
      <c r="K15" s="191"/>
      <c r="L15" s="172"/>
      <c r="M15" s="177"/>
      <c r="N15" s="65"/>
      <c r="O15" s="191">
        <v>10</v>
      </c>
      <c r="P15" s="172">
        <v>10</v>
      </c>
      <c r="Q15" s="177">
        <v>10</v>
      </c>
      <c r="R15" s="65">
        <f t="shared" si="4"/>
        <v>10</v>
      </c>
      <c r="S15" s="66">
        <f t="shared" si="5"/>
        <v>0</v>
      </c>
      <c r="T15" s="66">
        <f t="shared" si="6"/>
        <v>1</v>
      </c>
      <c r="U15" s="82"/>
      <c r="V15" s="267"/>
      <c r="W15" s="368" t="s">
        <v>90</v>
      </c>
    </row>
    <row r="16" spans="1:23" ht="30" customHeight="1" x14ac:dyDescent="0.2">
      <c r="A16" s="142" t="s">
        <v>11</v>
      </c>
      <c r="B16" s="435" t="s">
        <v>33</v>
      </c>
      <c r="C16" s="446"/>
      <c r="D16" s="447"/>
      <c r="E16" s="68" t="str">
        <f t="shared" si="2"/>
        <v>demandé</v>
      </c>
      <c r="F16" s="83"/>
      <c r="G16" s="70"/>
      <c r="H16" s="71" t="b">
        <v>0</v>
      </c>
      <c r="I16" s="72" t="b">
        <f t="shared" si="0"/>
        <v>1</v>
      </c>
      <c r="J16" s="72">
        <f t="shared" si="3"/>
        <v>10</v>
      </c>
      <c r="K16" s="184"/>
      <c r="L16" s="173"/>
      <c r="M16" s="178"/>
      <c r="N16" s="73"/>
      <c r="O16" s="184">
        <v>10</v>
      </c>
      <c r="P16" s="173">
        <v>10</v>
      </c>
      <c r="Q16" s="178">
        <v>10</v>
      </c>
      <c r="R16" s="73">
        <f t="shared" si="4"/>
        <v>10</v>
      </c>
      <c r="S16" s="74">
        <f t="shared" si="5"/>
        <v>0</v>
      </c>
      <c r="T16" s="74">
        <f t="shared" si="6"/>
        <v>1</v>
      </c>
      <c r="U16" s="84">
        <f t="shared" si="14"/>
        <v>1</v>
      </c>
      <c r="V16" s="83"/>
      <c r="W16" s="369"/>
    </row>
    <row r="17" spans="1:23" ht="30" customHeight="1" x14ac:dyDescent="0.2">
      <c r="A17" s="142"/>
      <c r="B17" s="345" t="s">
        <v>91</v>
      </c>
      <c r="C17" s="446"/>
      <c r="D17" s="447"/>
      <c r="E17" s="68" t="str">
        <f t="shared" si="2"/>
        <v/>
      </c>
      <c r="F17" s="69"/>
      <c r="G17" s="70"/>
      <c r="H17" s="71" t="b">
        <v>0</v>
      </c>
      <c r="I17" s="72" t="b">
        <f t="shared" si="0"/>
        <v>1</v>
      </c>
      <c r="J17" s="72">
        <f t="shared" si="3"/>
        <v>10</v>
      </c>
      <c r="K17" s="184"/>
      <c r="L17" s="173"/>
      <c r="M17" s="178"/>
      <c r="N17" s="73"/>
      <c r="O17" s="184">
        <v>1</v>
      </c>
      <c r="P17" s="173">
        <v>1</v>
      </c>
      <c r="Q17" s="178">
        <v>1</v>
      </c>
      <c r="R17" s="73">
        <f t="shared" si="4"/>
        <v>1</v>
      </c>
      <c r="S17" s="74">
        <f t="shared" si="5"/>
        <v>1</v>
      </c>
      <c r="T17" s="74">
        <f t="shared" si="6"/>
        <v>0</v>
      </c>
      <c r="U17" s="75"/>
      <c r="V17" s="83"/>
      <c r="W17" s="369"/>
    </row>
    <row r="18" spans="1:23" ht="30.75" customHeight="1" thickBot="1" x14ac:dyDescent="0.25">
      <c r="A18" s="272"/>
      <c r="B18" s="448" t="s">
        <v>146</v>
      </c>
      <c r="C18" s="449"/>
      <c r="D18" s="450"/>
      <c r="E18" s="85" t="str">
        <f t="shared" si="2"/>
        <v/>
      </c>
      <c r="F18" s="86"/>
      <c r="G18" s="87"/>
      <c r="H18" s="77" t="b">
        <v>0</v>
      </c>
      <c r="I18" s="78" t="b">
        <f t="shared" si="0"/>
        <v>1</v>
      </c>
      <c r="J18" s="78">
        <f t="shared" si="3"/>
        <v>10</v>
      </c>
      <c r="K18" s="192"/>
      <c r="L18" s="174"/>
      <c r="M18" s="179"/>
      <c r="N18" s="79"/>
      <c r="O18" s="192">
        <v>1</v>
      </c>
      <c r="P18" s="174">
        <v>1</v>
      </c>
      <c r="Q18" s="179">
        <v>1</v>
      </c>
      <c r="R18" s="79">
        <f t="shared" si="4"/>
        <v>1</v>
      </c>
      <c r="S18" s="80">
        <f t="shared" si="5"/>
        <v>1</v>
      </c>
      <c r="T18" s="80">
        <f t="shared" si="6"/>
        <v>0</v>
      </c>
      <c r="U18" s="88"/>
      <c r="V18" s="163"/>
      <c r="W18" s="370"/>
    </row>
    <row r="19" spans="1:23" ht="32.25" customHeight="1" thickTop="1" x14ac:dyDescent="0.2">
      <c r="A19" s="28"/>
      <c r="B19" s="365" t="s">
        <v>147</v>
      </c>
      <c r="C19" s="366"/>
      <c r="D19" s="367"/>
      <c r="E19" s="59" t="str">
        <f t="shared" si="2"/>
        <v/>
      </c>
      <c r="F19" s="60"/>
      <c r="G19" s="61"/>
      <c r="H19" s="62" t="b">
        <v>0</v>
      </c>
      <c r="I19" s="63" t="b">
        <f t="shared" si="0"/>
        <v>1</v>
      </c>
      <c r="J19" s="64">
        <f t="shared" si="3"/>
        <v>10</v>
      </c>
      <c r="K19" s="191"/>
      <c r="L19" s="172"/>
      <c r="M19" s="177"/>
      <c r="N19" s="65"/>
      <c r="O19" s="191">
        <v>1</v>
      </c>
      <c r="P19" s="172">
        <v>1</v>
      </c>
      <c r="Q19" s="177">
        <v>1</v>
      </c>
      <c r="R19" s="65">
        <f t="shared" si="4"/>
        <v>1</v>
      </c>
      <c r="S19" s="66">
        <f t="shared" si="5"/>
        <v>1</v>
      </c>
      <c r="T19" s="66">
        <f t="shared" si="6"/>
        <v>0</v>
      </c>
      <c r="U19" s="67"/>
      <c r="V19" s="267"/>
      <c r="W19" s="251"/>
    </row>
    <row r="20" spans="1:23" ht="32.25" customHeight="1" x14ac:dyDescent="0.2">
      <c r="A20" s="28"/>
      <c r="B20" s="419" t="s">
        <v>148</v>
      </c>
      <c r="C20" s="346"/>
      <c r="D20" s="347"/>
      <c r="E20" s="68" t="str">
        <f t="shared" si="2"/>
        <v/>
      </c>
      <c r="F20" s="69"/>
      <c r="G20" s="70"/>
      <c r="H20" s="71" t="b">
        <v>0</v>
      </c>
      <c r="I20" s="72" t="b">
        <f t="shared" si="0"/>
        <v>1</v>
      </c>
      <c r="J20" s="72">
        <f t="shared" si="3"/>
        <v>10</v>
      </c>
      <c r="K20" s="184"/>
      <c r="L20" s="173"/>
      <c r="M20" s="178"/>
      <c r="N20" s="73"/>
      <c r="O20" s="184">
        <v>1</v>
      </c>
      <c r="P20" s="173">
        <v>1</v>
      </c>
      <c r="Q20" s="178">
        <v>1</v>
      </c>
      <c r="R20" s="73">
        <f t="shared" si="4"/>
        <v>1</v>
      </c>
      <c r="S20" s="74">
        <f t="shared" si="5"/>
        <v>1</v>
      </c>
      <c r="T20" s="74">
        <f t="shared" si="6"/>
        <v>0</v>
      </c>
      <c r="U20" s="75"/>
      <c r="V20" s="83"/>
      <c r="W20" s="117"/>
    </row>
    <row r="21" spans="1:23" ht="32.25" customHeight="1" thickBot="1" x14ac:dyDescent="0.25">
      <c r="A21" s="143"/>
      <c r="B21" s="427" t="s">
        <v>149</v>
      </c>
      <c r="C21" s="389"/>
      <c r="D21" s="390"/>
      <c r="E21" s="130" t="str">
        <f t="shared" si="2"/>
        <v/>
      </c>
      <c r="F21" s="268"/>
      <c r="G21" s="158"/>
      <c r="H21" s="133" t="b">
        <v>0</v>
      </c>
      <c r="I21" s="134" t="b">
        <f t="shared" si="0"/>
        <v>1</v>
      </c>
      <c r="J21" s="134">
        <f t="shared" si="3"/>
        <v>10</v>
      </c>
      <c r="K21" s="185"/>
      <c r="L21" s="175"/>
      <c r="M21" s="180"/>
      <c r="N21" s="135"/>
      <c r="O21" s="185">
        <v>1</v>
      </c>
      <c r="P21" s="175">
        <v>1</v>
      </c>
      <c r="Q21" s="180">
        <v>1</v>
      </c>
      <c r="R21" s="135">
        <f t="shared" si="4"/>
        <v>1</v>
      </c>
      <c r="S21" s="136">
        <f t="shared" si="5"/>
        <v>1</v>
      </c>
      <c r="T21" s="136">
        <f t="shared" si="6"/>
        <v>0</v>
      </c>
      <c r="U21" s="137"/>
      <c r="V21" s="268"/>
      <c r="W21" s="269"/>
    </row>
    <row r="22" spans="1:23" ht="36.75" customHeight="1" thickBot="1" x14ac:dyDescent="0.25">
      <c r="A22" s="374" t="s">
        <v>77</v>
      </c>
      <c r="B22" s="375"/>
      <c r="C22" s="375"/>
      <c r="D22" s="375"/>
      <c r="E22" s="375"/>
      <c r="F22" s="375"/>
      <c r="G22" s="375"/>
      <c r="H22" s="375"/>
      <c r="I22" s="375"/>
      <c r="J22" s="375"/>
      <c r="K22" s="375"/>
      <c r="L22" s="375"/>
      <c r="M22" s="375"/>
      <c r="N22" s="375"/>
      <c r="O22" s="375"/>
      <c r="P22" s="375"/>
      <c r="Q22" s="375"/>
      <c r="R22" s="375"/>
      <c r="S22" s="375"/>
      <c r="T22" s="375"/>
      <c r="U22" s="375"/>
      <c r="V22" s="375"/>
      <c r="W22" s="376"/>
    </row>
    <row r="23" spans="1:23" ht="32.25" customHeight="1" thickBot="1" x14ac:dyDescent="0.25">
      <c r="A23" s="144" t="s">
        <v>7</v>
      </c>
      <c r="B23" s="380" t="s">
        <v>78</v>
      </c>
      <c r="C23" s="428"/>
      <c r="D23" s="429"/>
      <c r="E23" s="30" t="str">
        <f t="shared" si="2"/>
        <v>demandé</v>
      </c>
      <c r="F23" s="246"/>
      <c r="G23" s="55"/>
      <c r="H23" s="18" t="b">
        <v>0</v>
      </c>
      <c r="I23" s="21" t="b">
        <f t="shared" si="0"/>
        <v>1</v>
      </c>
      <c r="J23" s="21">
        <f t="shared" si="3"/>
        <v>10</v>
      </c>
      <c r="K23" s="247"/>
      <c r="L23" s="248"/>
      <c r="M23" s="176"/>
      <c r="N23" s="31"/>
      <c r="O23" s="247">
        <v>10</v>
      </c>
      <c r="P23" s="248">
        <v>10</v>
      </c>
      <c r="Q23" s="176">
        <v>10</v>
      </c>
      <c r="R23" s="31">
        <f t="shared" si="4"/>
        <v>10</v>
      </c>
      <c r="S23" s="32">
        <f t="shared" si="5"/>
        <v>0</v>
      </c>
      <c r="T23" s="32">
        <f t="shared" si="6"/>
        <v>1</v>
      </c>
      <c r="U23" s="249">
        <f t="shared" si="1"/>
        <v>1</v>
      </c>
      <c r="V23" s="246"/>
      <c r="W23" s="57"/>
    </row>
    <row r="24" spans="1:23" ht="32.25" customHeight="1" thickTop="1" x14ac:dyDescent="0.2">
      <c r="A24" s="403" t="s">
        <v>6</v>
      </c>
      <c r="B24" s="365" t="s">
        <v>92</v>
      </c>
      <c r="C24" s="366"/>
      <c r="D24" s="367"/>
      <c r="E24" s="100" t="str">
        <f>+IF(R24=1,"demandé",IF(R24=5,"possible",IF(R24=0,"non autorisé","")))</f>
        <v>demandé</v>
      </c>
      <c r="F24" s="101" t="s">
        <v>15</v>
      </c>
      <c r="G24" s="102" t="s">
        <v>15</v>
      </c>
      <c r="H24" s="62" t="b">
        <v>1</v>
      </c>
      <c r="I24" s="63" t="b">
        <f t="shared" si="0"/>
        <v>0</v>
      </c>
      <c r="J24" s="64">
        <f t="shared" si="3"/>
        <v>11</v>
      </c>
      <c r="K24" s="191"/>
      <c r="L24" s="172"/>
      <c r="M24" s="177"/>
      <c r="N24" s="65"/>
      <c r="O24" s="191">
        <v>1</v>
      </c>
      <c r="P24" s="172">
        <v>1</v>
      </c>
      <c r="Q24" s="177">
        <v>1</v>
      </c>
      <c r="R24" s="65">
        <f t="shared" si="4"/>
        <v>1</v>
      </c>
      <c r="S24" s="66">
        <f>+SUM(S25:S27)</f>
        <v>0</v>
      </c>
      <c r="T24" s="66">
        <f>+IF(OR(+SUM(T25:T27)&gt;2,+SUM(T25:T27)&lt;1),1,0)</f>
        <v>1</v>
      </c>
      <c r="U24" s="67">
        <f>+IF(T24&gt;0,T24,IF(S24&gt;0,-1,""))</f>
        <v>1</v>
      </c>
      <c r="V24" s="456"/>
      <c r="W24" s="342" t="s">
        <v>93</v>
      </c>
    </row>
    <row r="25" spans="1:23" ht="38.25" customHeight="1" x14ac:dyDescent="0.2">
      <c r="A25" s="404"/>
      <c r="B25" s="345" t="s">
        <v>94</v>
      </c>
      <c r="C25" s="346"/>
      <c r="D25" s="347"/>
      <c r="E25" s="68" t="str">
        <f t="shared" ref="E25:E26" si="15">+IF(R25=10,"demandé",IF(R25=5,"possible",IF(R25=0,"non autorisé","")))</f>
        <v>demandé</v>
      </c>
      <c r="F25" s="69"/>
      <c r="G25" s="99"/>
      <c r="H25" s="71" t="b">
        <v>0</v>
      </c>
      <c r="I25" s="72" t="b">
        <f t="shared" ref="I25:I26" si="16">+IF(H25=TRUE,FALSE,TRUE)</f>
        <v>1</v>
      </c>
      <c r="J25" s="72">
        <f t="shared" ref="J25:J26" si="17">+IF(H25=TRUE,11,10)</f>
        <v>10</v>
      </c>
      <c r="K25" s="184"/>
      <c r="L25" s="173"/>
      <c r="M25" s="178"/>
      <c r="N25" s="73"/>
      <c r="O25" s="184">
        <v>10</v>
      </c>
      <c r="P25" s="173">
        <v>10</v>
      </c>
      <c r="Q25" s="178">
        <v>10</v>
      </c>
      <c r="R25" s="73">
        <f t="shared" ref="R25:R26" si="18">+IF(D$4=0,"",IF(D$4=1,+(O25),IF(D$4=2,P25,IF(D$4=3,Q25,"1"))))</f>
        <v>10</v>
      </c>
      <c r="S25" s="74">
        <f t="shared" ref="S25:S26" si="19">+IF(J25&gt;R25,1,0)</f>
        <v>0</v>
      </c>
      <c r="T25" s="74">
        <f t="shared" ref="T25:T26" si="20">+IF(S25=1,0,1)</f>
        <v>1</v>
      </c>
      <c r="U25" s="75"/>
      <c r="V25" s="457"/>
      <c r="W25" s="343"/>
    </row>
    <row r="26" spans="1:23" ht="38.25" customHeight="1" x14ac:dyDescent="0.2">
      <c r="A26" s="404"/>
      <c r="B26" s="345" t="s">
        <v>151</v>
      </c>
      <c r="C26" s="346"/>
      <c r="D26" s="347"/>
      <c r="E26" s="68" t="str">
        <f t="shared" si="15"/>
        <v>demandé</v>
      </c>
      <c r="F26" s="69"/>
      <c r="G26" s="99"/>
      <c r="H26" s="71" t="b">
        <v>0</v>
      </c>
      <c r="I26" s="72" t="b">
        <f t="shared" si="16"/>
        <v>1</v>
      </c>
      <c r="J26" s="72">
        <f t="shared" si="17"/>
        <v>10</v>
      </c>
      <c r="K26" s="184"/>
      <c r="L26" s="173"/>
      <c r="M26" s="178"/>
      <c r="N26" s="73"/>
      <c r="O26" s="184">
        <v>10</v>
      </c>
      <c r="P26" s="173">
        <v>10</v>
      </c>
      <c r="Q26" s="178">
        <v>10</v>
      </c>
      <c r="R26" s="73">
        <f t="shared" si="18"/>
        <v>10</v>
      </c>
      <c r="S26" s="74">
        <f t="shared" si="19"/>
        <v>0</v>
      </c>
      <c r="T26" s="74">
        <f t="shared" si="20"/>
        <v>1</v>
      </c>
      <c r="U26" s="75"/>
      <c r="V26" s="457"/>
      <c r="W26" s="343"/>
    </row>
    <row r="27" spans="1:23" ht="38.25" customHeight="1" thickBot="1" x14ac:dyDescent="0.25">
      <c r="A27" s="353"/>
      <c r="B27" s="345" t="s">
        <v>95</v>
      </c>
      <c r="C27" s="346"/>
      <c r="D27" s="347"/>
      <c r="E27" s="68" t="str">
        <f t="shared" si="2"/>
        <v>demandé</v>
      </c>
      <c r="F27" s="69"/>
      <c r="G27" s="99"/>
      <c r="H27" s="71" t="b">
        <v>0</v>
      </c>
      <c r="I27" s="72" t="b">
        <f t="shared" si="0"/>
        <v>1</v>
      </c>
      <c r="J27" s="72">
        <f t="shared" si="3"/>
        <v>10</v>
      </c>
      <c r="K27" s="184"/>
      <c r="L27" s="173"/>
      <c r="M27" s="178"/>
      <c r="N27" s="73"/>
      <c r="O27" s="184">
        <v>10</v>
      </c>
      <c r="P27" s="173">
        <v>10</v>
      </c>
      <c r="Q27" s="178">
        <v>10</v>
      </c>
      <c r="R27" s="73">
        <f t="shared" si="4"/>
        <v>10</v>
      </c>
      <c r="S27" s="74">
        <f t="shared" si="5"/>
        <v>0</v>
      </c>
      <c r="T27" s="74">
        <f t="shared" si="6"/>
        <v>1</v>
      </c>
      <c r="U27" s="75"/>
      <c r="V27" s="409"/>
      <c r="W27" s="344"/>
    </row>
    <row r="28" spans="1:23" ht="32.25" customHeight="1" thickTop="1" thickBot="1" x14ac:dyDescent="0.25">
      <c r="A28" s="23" t="s">
        <v>8</v>
      </c>
      <c r="B28" s="339" t="s">
        <v>2</v>
      </c>
      <c r="C28" s="340"/>
      <c r="D28" s="341"/>
      <c r="E28" s="24" t="str">
        <f t="shared" si="2"/>
        <v>demandé</v>
      </c>
      <c r="F28" s="11"/>
      <c r="G28" s="51"/>
      <c r="H28" s="12" t="b">
        <v>0</v>
      </c>
      <c r="I28" s="21" t="b">
        <f t="shared" si="0"/>
        <v>1</v>
      </c>
      <c r="J28" s="25">
        <f t="shared" si="3"/>
        <v>10</v>
      </c>
      <c r="K28" s="38"/>
      <c r="L28" s="39"/>
      <c r="M28" s="40"/>
      <c r="N28" s="22"/>
      <c r="O28" s="38">
        <v>10</v>
      </c>
      <c r="P28" s="39">
        <v>10</v>
      </c>
      <c r="Q28" s="40">
        <v>10</v>
      </c>
      <c r="R28" s="22">
        <f t="shared" si="4"/>
        <v>10</v>
      </c>
      <c r="S28" s="26">
        <f t="shared" si="5"/>
        <v>0</v>
      </c>
      <c r="T28" s="26">
        <f t="shared" si="6"/>
        <v>1</v>
      </c>
      <c r="U28" s="19">
        <f t="shared" si="1"/>
        <v>1</v>
      </c>
      <c r="V28" s="11"/>
      <c r="W28" s="33" t="s">
        <v>47</v>
      </c>
    </row>
    <row r="29" spans="1:23" ht="32.25" customHeight="1" thickTop="1" thickBot="1" x14ac:dyDescent="0.25">
      <c r="A29" s="28" t="s">
        <v>59</v>
      </c>
      <c r="B29" s="339" t="s">
        <v>96</v>
      </c>
      <c r="C29" s="340"/>
      <c r="D29" s="341"/>
      <c r="E29" s="24" t="str">
        <f t="shared" si="2"/>
        <v>demandé</v>
      </c>
      <c r="F29" s="14"/>
      <c r="G29" s="52"/>
      <c r="H29" s="12" t="b">
        <v>0</v>
      </c>
      <c r="I29" s="21" t="b">
        <f t="shared" si="0"/>
        <v>1</v>
      </c>
      <c r="J29" s="25">
        <f t="shared" si="3"/>
        <v>10</v>
      </c>
      <c r="K29" s="38"/>
      <c r="L29" s="39"/>
      <c r="M29" s="40"/>
      <c r="N29" s="22"/>
      <c r="O29" s="38">
        <v>10</v>
      </c>
      <c r="P29" s="39">
        <v>10</v>
      </c>
      <c r="Q29" s="40">
        <v>10</v>
      </c>
      <c r="R29" s="22">
        <f t="shared" si="4"/>
        <v>10</v>
      </c>
      <c r="S29" s="26">
        <f t="shared" si="5"/>
        <v>0</v>
      </c>
      <c r="T29" s="26">
        <f t="shared" si="6"/>
        <v>1</v>
      </c>
      <c r="U29" s="34">
        <f t="shared" si="1"/>
        <v>1</v>
      </c>
      <c r="V29" s="13"/>
      <c r="W29" s="35"/>
    </row>
    <row r="30" spans="1:23" ht="32.25" customHeight="1" thickTop="1" x14ac:dyDescent="0.2">
      <c r="A30" s="403" t="s">
        <v>165</v>
      </c>
      <c r="B30" s="365" t="s">
        <v>97</v>
      </c>
      <c r="C30" s="366"/>
      <c r="D30" s="367"/>
      <c r="E30" s="59" t="str">
        <f t="shared" si="2"/>
        <v>demandé</v>
      </c>
      <c r="F30" s="60"/>
      <c r="G30" s="61"/>
      <c r="H30" s="62" t="b">
        <v>0</v>
      </c>
      <c r="I30" s="63" t="b">
        <f t="shared" si="0"/>
        <v>1</v>
      </c>
      <c r="J30" s="64">
        <f t="shared" si="3"/>
        <v>10</v>
      </c>
      <c r="K30" s="191"/>
      <c r="L30" s="172"/>
      <c r="M30" s="177"/>
      <c r="N30" s="65"/>
      <c r="O30" s="191">
        <v>10</v>
      </c>
      <c r="P30" s="172">
        <v>10</v>
      </c>
      <c r="Q30" s="177">
        <v>10</v>
      </c>
      <c r="R30" s="65">
        <f t="shared" si="4"/>
        <v>10</v>
      </c>
      <c r="S30" s="66">
        <f t="shared" si="5"/>
        <v>0</v>
      </c>
      <c r="T30" s="66">
        <f t="shared" si="6"/>
        <v>1</v>
      </c>
      <c r="U30" s="67">
        <f t="shared" si="1"/>
        <v>1</v>
      </c>
      <c r="V30" s="162"/>
      <c r="W30" s="399" t="s">
        <v>99</v>
      </c>
    </row>
    <row r="31" spans="1:23" ht="32.25" customHeight="1" x14ac:dyDescent="0.2">
      <c r="A31" s="352"/>
      <c r="B31" s="451" t="s">
        <v>98</v>
      </c>
      <c r="C31" s="452"/>
      <c r="D31" s="453"/>
      <c r="E31" s="76" t="str">
        <f t="shared" si="2"/>
        <v>demandé</v>
      </c>
      <c r="F31" s="105"/>
      <c r="G31" s="307"/>
      <c r="H31" s="107" t="b">
        <v>0</v>
      </c>
      <c r="I31" s="108" t="b">
        <f t="shared" si="0"/>
        <v>1</v>
      </c>
      <c r="J31" s="108">
        <f t="shared" si="3"/>
        <v>10</v>
      </c>
      <c r="K31" s="190"/>
      <c r="L31" s="187"/>
      <c r="M31" s="182"/>
      <c r="N31" s="109"/>
      <c r="O31" s="190">
        <v>10</v>
      </c>
      <c r="P31" s="187">
        <v>10</v>
      </c>
      <c r="Q31" s="182">
        <v>10</v>
      </c>
      <c r="R31" s="109">
        <f t="shared" si="4"/>
        <v>10</v>
      </c>
      <c r="S31" s="110">
        <f t="shared" si="5"/>
        <v>0</v>
      </c>
      <c r="T31" s="110">
        <f t="shared" si="6"/>
        <v>1</v>
      </c>
      <c r="U31" s="111">
        <f t="shared" si="1"/>
        <v>1</v>
      </c>
      <c r="V31" s="105"/>
      <c r="W31" s="443"/>
    </row>
    <row r="32" spans="1:23" ht="63.75" thickBot="1" x14ac:dyDescent="0.25">
      <c r="A32" s="308" t="s">
        <v>100</v>
      </c>
      <c r="B32" s="461" t="s">
        <v>4</v>
      </c>
      <c r="C32" s="462"/>
      <c r="D32" s="463"/>
      <c r="E32" s="309" t="str">
        <f t="shared" si="2"/>
        <v>demandé</v>
      </c>
      <c r="F32" s="310"/>
      <c r="G32" s="311"/>
      <c r="H32" s="312" t="b">
        <v>0</v>
      </c>
      <c r="I32" s="313" t="b">
        <f t="shared" si="0"/>
        <v>1</v>
      </c>
      <c r="J32" s="313">
        <f t="shared" si="3"/>
        <v>10</v>
      </c>
      <c r="K32" s="314"/>
      <c r="L32" s="315"/>
      <c r="M32" s="316"/>
      <c r="N32" s="317"/>
      <c r="O32" s="314">
        <v>10</v>
      </c>
      <c r="P32" s="315">
        <v>10</v>
      </c>
      <c r="Q32" s="316">
        <v>10</v>
      </c>
      <c r="R32" s="317">
        <f t="shared" si="4"/>
        <v>10</v>
      </c>
      <c r="S32" s="318">
        <f t="shared" si="5"/>
        <v>0</v>
      </c>
      <c r="T32" s="318">
        <f t="shared" si="6"/>
        <v>1</v>
      </c>
      <c r="U32" s="319">
        <f t="shared" si="1"/>
        <v>1</v>
      </c>
      <c r="V32" s="310"/>
      <c r="W32" s="320" t="s">
        <v>141</v>
      </c>
    </row>
    <row r="33" spans="1:30" ht="36.75" customHeight="1" thickBot="1" x14ac:dyDescent="0.25">
      <c r="A33" s="374" t="s">
        <v>41</v>
      </c>
      <c r="B33" s="375"/>
      <c r="C33" s="375"/>
      <c r="D33" s="375"/>
      <c r="E33" s="375"/>
      <c r="F33" s="375"/>
      <c r="G33" s="375"/>
      <c r="H33" s="375"/>
      <c r="I33" s="375"/>
      <c r="J33" s="375"/>
      <c r="K33" s="375"/>
      <c r="L33" s="375"/>
      <c r="M33" s="375"/>
      <c r="N33" s="375"/>
      <c r="O33" s="375"/>
      <c r="P33" s="375"/>
      <c r="Q33" s="375"/>
      <c r="R33" s="375"/>
      <c r="S33" s="375"/>
      <c r="T33" s="375"/>
      <c r="U33" s="375"/>
      <c r="V33" s="375"/>
      <c r="W33" s="376"/>
    </row>
    <row r="34" spans="1:30" ht="63" x14ac:dyDescent="0.2">
      <c r="A34" s="89" t="s">
        <v>102</v>
      </c>
      <c r="B34" s="504" t="s">
        <v>101</v>
      </c>
      <c r="C34" s="505"/>
      <c r="D34" s="506"/>
      <c r="E34" s="90" t="str">
        <f t="shared" si="2"/>
        <v>demandé</v>
      </c>
      <c r="F34" s="91"/>
      <c r="G34" s="92"/>
      <c r="H34" s="93" t="b">
        <v>0</v>
      </c>
      <c r="I34" s="94" t="b">
        <f t="shared" si="0"/>
        <v>1</v>
      </c>
      <c r="J34" s="94">
        <f t="shared" si="3"/>
        <v>10</v>
      </c>
      <c r="K34" s="189"/>
      <c r="L34" s="186"/>
      <c r="M34" s="181"/>
      <c r="N34" s="95"/>
      <c r="O34" s="189">
        <v>10</v>
      </c>
      <c r="P34" s="186">
        <v>10</v>
      </c>
      <c r="Q34" s="181">
        <v>10</v>
      </c>
      <c r="R34" s="95">
        <f t="shared" si="4"/>
        <v>10</v>
      </c>
      <c r="S34" s="96">
        <f t="shared" si="5"/>
        <v>0</v>
      </c>
      <c r="T34" s="96">
        <f t="shared" si="6"/>
        <v>1</v>
      </c>
      <c r="U34" s="97">
        <f t="shared" si="1"/>
        <v>1</v>
      </c>
      <c r="V34" s="91"/>
      <c r="W34" s="98" t="s">
        <v>31</v>
      </c>
    </row>
    <row r="35" spans="1:30" ht="141.75" customHeight="1" x14ac:dyDescent="0.2">
      <c r="A35" s="274" t="s">
        <v>9</v>
      </c>
      <c r="B35" s="507" t="s">
        <v>166</v>
      </c>
      <c r="C35" s="508"/>
      <c r="D35" s="509"/>
      <c r="E35" s="275" t="str">
        <f t="shared" si="2"/>
        <v>demandé</v>
      </c>
      <c r="F35" s="276"/>
      <c r="G35" s="277"/>
      <c r="H35" s="278" t="b">
        <v>0</v>
      </c>
      <c r="I35" s="279" t="b">
        <f t="shared" si="0"/>
        <v>1</v>
      </c>
      <c r="J35" s="279">
        <f t="shared" si="3"/>
        <v>10</v>
      </c>
      <c r="K35" s="280"/>
      <c r="L35" s="281"/>
      <c r="M35" s="282"/>
      <c r="N35" s="283"/>
      <c r="O35" s="280">
        <v>10</v>
      </c>
      <c r="P35" s="281">
        <v>10</v>
      </c>
      <c r="Q35" s="282">
        <v>10</v>
      </c>
      <c r="R35" s="283">
        <f t="shared" si="4"/>
        <v>10</v>
      </c>
      <c r="S35" s="284">
        <f t="shared" si="5"/>
        <v>0</v>
      </c>
      <c r="T35" s="284">
        <f t="shared" si="6"/>
        <v>1</v>
      </c>
      <c r="U35" s="285">
        <f t="shared" si="1"/>
        <v>1</v>
      </c>
      <c r="V35" s="286"/>
      <c r="W35" s="138" t="s">
        <v>49</v>
      </c>
      <c r="X35" s="287"/>
      <c r="Y35" s="287"/>
      <c r="Z35" s="287"/>
      <c r="AA35" s="287"/>
      <c r="AB35" s="287"/>
      <c r="AC35" s="287"/>
      <c r="AD35" s="287"/>
    </row>
    <row r="36" spans="1:30" ht="63.75" customHeight="1" x14ac:dyDescent="0.2">
      <c r="A36" s="288" t="s">
        <v>168</v>
      </c>
      <c r="B36" s="510" t="s">
        <v>167</v>
      </c>
      <c r="C36" s="511"/>
      <c r="D36" s="512"/>
      <c r="E36" s="289" t="str">
        <f t="shared" ref="E36" si="21">+IF(R36=10,"demandé",IF(R36=5,"possible",IF(R36=0,"non autorisé","")))</f>
        <v>demandé</v>
      </c>
      <c r="F36" s="290"/>
      <c r="G36" s="291"/>
      <c r="H36" s="292" t="b">
        <v>0</v>
      </c>
      <c r="I36" s="293" t="b">
        <f t="shared" si="0"/>
        <v>1</v>
      </c>
      <c r="J36" s="293">
        <f t="shared" si="3"/>
        <v>10</v>
      </c>
      <c r="K36" s="294"/>
      <c r="L36" s="295"/>
      <c r="M36" s="296"/>
      <c r="N36" s="297"/>
      <c r="O36" s="294">
        <v>10</v>
      </c>
      <c r="P36" s="295">
        <v>10</v>
      </c>
      <c r="Q36" s="296">
        <v>10</v>
      </c>
      <c r="R36" s="297">
        <f t="shared" si="4"/>
        <v>10</v>
      </c>
      <c r="S36" s="298">
        <f t="shared" si="5"/>
        <v>0</v>
      </c>
      <c r="T36" s="298">
        <f t="shared" si="6"/>
        <v>1</v>
      </c>
      <c r="U36" s="299">
        <f t="shared" ref="U36" si="22">+IF(T36&gt;0,T36,IF(S36&gt;0,S36*-1,""))</f>
        <v>1</v>
      </c>
      <c r="V36" s="300"/>
      <c r="W36" s="301" t="s">
        <v>142</v>
      </c>
      <c r="X36" s="287"/>
      <c r="Y36" s="287"/>
      <c r="Z36" s="287"/>
      <c r="AA36" s="287"/>
      <c r="AB36" s="287"/>
      <c r="AC36" s="287"/>
      <c r="AD36" s="287"/>
    </row>
    <row r="37" spans="1:30" ht="63" x14ac:dyDescent="0.2">
      <c r="A37" s="351" t="s">
        <v>72</v>
      </c>
      <c r="B37" s="513" t="s">
        <v>103</v>
      </c>
      <c r="C37" s="514"/>
      <c r="D37" s="515"/>
      <c r="E37" s="219" t="str">
        <f>+IF(R37=1,"demandé",IF(R37=5,"possible",IF(R37=0,"non autorisé","")))</f>
        <v>demandé</v>
      </c>
      <c r="F37" s="220" t="s">
        <v>15</v>
      </c>
      <c r="G37" s="221" t="s">
        <v>15</v>
      </c>
      <c r="H37" s="198" t="b">
        <v>1</v>
      </c>
      <c r="I37" s="199" t="b">
        <f t="shared" si="0"/>
        <v>0</v>
      </c>
      <c r="J37" s="199">
        <f t="shared" si="3"/>
        <v>11</v>
      </c>
      <c r="K37" s="200"/>
      <c r="L37" s="201"/>
      <c r="M37" s="202"/>
      <c r="N37" s="203"/>
      <c r="O37" s="200">
        <v>1</v>
      </c>
      <c r="P37" s="201">
        <v>1</v>
      </c>
      <c r="Q37" s="202">
        <v>1</v>
      </c>
      <c r="R37" s="203">
        <f t="shared" si="4"/>
        <v>1</v>
      </c>
      <c r="S37" s="204">
        <f>+SUM(S38:S40)</f>
        <v>0</v>
      </c>
      <c r="T37" s="204">
        <f>+IF(S37&gt;0,0,+IF(SUM(T38:T40)&gt;1,1,0))</f>
        <v>1</v>
      </c>
      <c r="U37" s="205">
        <f>+IF(T37&gt;0,T37,IF(S37&gt;0,-1,""))</f>
        <v>1</v>
      </c>
      <c r="V37" s="206"/>
      <c r="W37" s="525" t="s">
        <v>179</v>
      </c>
    </row>
    <row r="38" spans="1:30" ht="38.25" customHeight="1" x14ac:dyDescent="0.2">
      <c r="A38" s="404"/>
      <c r="B38" s="357" t="s">
        <v>104</v>
      </c>
      <c r="C38" s="523"/>
      <c r="D38" s="524"/>
      <c r="E38" s="207" t="str">
        <f t="shared" ref="E38" si="23">+IF(R38=10,"demandé",IF(R38=5,"possible",IF(R38=0,"non autorisé","")))</f>
        <v>demandé</v>
      </c>
      <c r="F38" s="208"/>
      <c r="G38" s="209"/>
      <c r="H38" s="210" t="b">
        <v>0</v>
      </c>
      <c r="I38" s="211" t="b">
        <f t="shared" si="0"/>
        <v>1</v>
      </c>
      <c r="J38" s="211">
        <f t="shared" si="3"/>
        <v>10</v>
      </c>
      <c r="K38" s="212"/>
      <c r="L38" s="213"/>
      <c r="M38" s="214"/>
      <c r="N38" s="215"/>
      <c r="O38" s="212">
        <v>10</v>
      </c>
      <c r="P38" s="213">
        <v>10</v>
      </c>
      <c r="Q38" s="214">
        <v>10</v>
      </c>
      <c r="R38" s="215">
        <f t="shared" si="4"/>
        <v>10</v>
      </c>
      <c r="S38" s="216">
        <f t="shared" si="5"/>
        <v>0</v>
      </c>
      <c r="T38" s="216">
        <f t="shared" si="6"/>
        <v>1</v>
      </c>
      <c r="U38" s="217"/>
      <c r="V38" s="218"/>
      <c r="W38" s="401"/>
    </row>
    <row r="39" spans="1:30" ht="38.25" customHeight="1" x14ac:dyDescent="0.2">
      <c r="A39" s="404"/>
      <c r="B39" s="357" t="s">
        <v>143</v>
      </c>
      <c r="C39" s="523"/>
      <c r="D39" s="524"/>
      <c r="E39" s="207" t="str">
        <f t="shared" ref="E39:E40" si="24">+IF(R39=10,"demandé",IF(R39=5,"possible",IF(R39=0,"non autorisé","")))</f>
        <v>demandé</v>
      </c>
      <c r="F39" s="208"/>
      <c r="G39" s="209"/>
      <c r="H39" s="210" t="b">
        <v>0</v>
      </c>
      <c r="I39" s="211" t="b">
        <f t="shared" ref="I39:I42" si="25">+IF(H39=TRUE,FALSE,TRUE)</f>
        <v>1</v>
      </c>
      <c r="J39" s="211">
        <f t="shared" ref="J39:J40" si="26">+IF(H39=TRUE,11,10)</f>
        <v>10</v>
      </c>
      <c r="K39" s="212"/>
      <c r="L39" s="213"/>
      <c r="M39" s="214"/>
      <c r="N39" s="215"/>
      <c r="O39" s="212">
        <v>10</v>
      </c>
      <c r="P39" s="213">
        <v>10</v>
      </c>
      <c r="Q39" s="214">
        <v>10</v>
      </c>
      <c r="R39" s="215">
        <f t="shared" ref="R39:R42" si="27">+IF(D$4=0,"",IF(D$4=1,+(O39),IF(D$4=2,P39,IF(D$4=3,Q39,"1"))))</f>
        <v>10</v>
      </c>
      <c r="S39" s="216">
        <f t="shared" ref="S39:S42" si="28">+IF(J39&gt;R39,1,0)</f>
        <v>0</v>
      </c>
      <c r="T39" s="216">
        <f t="shared" ref="T39:T42" si="29">+IF(S39=1,0,1)</f>
        <v>1</v>
      </c>
      <c r="U39" s="217"/>
      <c r="V39" s="218"/>
      <c r="W39" s="401"/>
    </row>
    <row r="40" spans="1:30" ht="45.75" customHeight="1" x14ac:dyDescent="0.2">
      <c r="A40" s="404"/>
      <c r="B40" s="348" t="s">
        <v>105</v>
      </c>
      <c r="C40" s="349"/>
      <c r="D40" s="350"/>
      <c r="E40" s="234" t="str">
        <f t="shared" si="24"/>
        <v>demandé</v>
      </c>
      <c r="F40" s="235"/>
      <c r="G40" s="236"/>
      <c r="H40" s="237" t="b">
        <v>0</v>
      </c>
      <c r="I40" s="238" t="b">
        <f t="shared" si="25"/>
        <v>1</v>
      </c>
      <c r="J40" s="238">
        <f t="shared" si="26"/>
        <v>10</v>
      </c>
      <c r="K40" s="239"/>
      <c r="L40" s="240"/>
      <c r="M40" s="241"/>
      <c r="N40" s="242"/>
      <c r="O40" s="239">
        <v>10</v>
      </c>
      <c r="P40" s="240">
        <v>10</v>
      </c>
      <c r="Q40" s="241">
        <v>10</v>
      </c>
      <c r="R40" s="242">
        <f t="shared" si="27"/>
        <v>10</v>
      </c>
      <c r="S40" s="243">
        <f t="shared" si="28"/>
        <v>0</v>
      </c>
      <c r="T40" s="243">
        <f t="shared" si="29"/>
        <v>1</v>
      </c>
      <c r="U40" s="244"/>
      <c r="V40" s="245"/>
      <c r="W40" s="401"/>
    </row>
    <row r="41" spans="1:30" ht="87" customHeight="1" x14ac:dyDescent="0.2">
      <c r="A41" s="404"/>
      <c r="B41" s="339" t="s">
        <v>174</v>
      </c>
      <c r="C41" s="340"/>
      <c r="D41" s="341"/>
      <c r="E41" s="24" t="str">
        <f t="shared" ref="E41" si="30">+IF(R41=10,"demandé",IF(R41=5,"possible",IF(R41=0,"non autorisé","")))</f>
        <v>demandé</v>
      </c>
      <c r="F41" s="11"/>
      <c r="G41" s="50"/>
      <c r="H41" s="12" t="b">
        <v>0</v>
      </c>
      <c r="I41" s="25" t="b">
        <f t="shared" ref="I41" si="31">+IF(H41=TRUE,FALSE,TRUE)</f>
        <v>1</v>
      </c>
      <c r="J41" s="25">
        <f t="shared" ref="J41" si="32">+IF(H41=TRUE,11,10)</f>
        <v>10</v>
      </c>
      <c r="K41" s="38"/>
      <c r="L41" s="39"/>
      <c r="M41" s="40"/>
      <c r="N41" s="112"/>
      <c r="O41" s="38">
        <v>10</v>
      </c>
      <c r="P41" s="39">
        <v>10</v>
      </c>
      <c r="Q41" s="40">
        <v>10</v>
      </c>
      <c r="R41" s="112">
        <f t="shared" ref="R41" si="33">+IF(D$4=0,"",IF(D$4=1,+(O41),IF(D$4=2,P41,IF(D$4=3,Q41,"1"))))</f>
        <v>10</v>
      </c>
      <c r="S41" s="26">
        <f t="shared" ref="S41" si="34">+IF(J41&gt;R41,1,0)</f>
        <v>0</v>
      </c>
      <c r="T41" s="26">
        <f t="shared" ref="T41" si="35">+IF(S41=1,0,1)</f>
        <v>1</v>
      </c>
      <c r="U41" s="16">
        <f>+IF(T41&gt;0,T41,IF(S41&gt;0,-1,""))</f>
        <v>1</v>
      </c>
      <c r="V41" s="170"/>
      <c r="W41" s="401"/>
    </row>
    <row r="42" spans="1:30" ht="55.5" customHeight="1" x14ac:dyDescent="0.2">
      <c r="A42" s="404"/>
      <c r="B42" s="339" t="s">
        <v>140</v>
      </c>
      <c r="C42" s="340"/>
      <c r="D42" s="341"/>
      <c r="E42" s="24"/>
      <c r="F42" s="11"/>
      <c r="G42" s="50"/>
      <c r="H42" s="12" t="b">
        <v>0</v>
      </c>
      <c r="I42" s="25" t="b">
        <f t="shared" si="25"/>
        <v>1</v>
      </c>
      <c r="J42" s="25">
        <v>10</v>
      </c>
      <c r="K42" s="38"/>
      <c r="L42" s="39"/>
      <c r="M42" s="40"/>
      <c r="N42" s="112"/>
      <c r="O42" s="38">
        <v>10</v>
      </c>
      <c r="P42" s="39">
        <v>10</v>
      </c>
      <c r="Q42" s="40">
        <v>10</v>
      </c>
      <c r="R42" s="112">
        <f t="shared" si="27"/>
        <v>10</v>
      </c>
      <c r="S42" s="26">
        <f t="shared" si="28"/>
        <v>0</v>
      </c>
      <c r="T42" s="26">
        <f t="shared" si="29"/>
        <v>1</v>
      </c>
      <c r="U42" s="16"/>
      <c r="V42" s="170"/>
      <c r="W42" s="401"/>
    </row>
    <row r="43" spans="1:30" ht="50.25" customHeight="1" x14ac:dyDescent="0.2">
      <c r="A43" s="527"/>
      <c r="B43" s="490" t="s">
        <v>152</v>
      </c>
      <c r="C43" s="521"/>
      <c r="D43" s="522"/>
      <c r="E43" s="59"/>
      <c r="F43" s="11"/>
      <c r="G43" s="305"/>
      <c r="H43" s="62" t="b">
        <v>0</v>
      </c>
      <c r="I43" s="64" t="b">
        <f t="shared" si="0"/>
        <v>1</v>
      </c>
      <c r="J43" s="64">
        <f t="shared" si="3"/>
        <v>10</v>
      </c>
      <c r="K43" s="191"/>
      <c r="L43" s="172"/>
      <c r="M43" s="177"/>
      <c r="N43" s="115"/>
      <c r="O43" s="191">
        <v>10</v>
      </c>
      <c r="P43" s="172">
        <v>10</v>
      </c>
      <c r="Q43" s="177">
        <v>10</v>
      </c>
      <c r="R43" s="115">
        <f t="shared" si="4"/>
        <v>10</v>
      </c>
      <c r="S43" s="66">
        <f t="shared" si="5"/>
        <v>0</v>
      </c>
      <c r="T43" s="66">
        <f t="shared" si="6"/>
        <v>1</v>
      </c>
      <c r="U43" s="67"/>
      <c r="V43" s="166"/>
      <c r="W43" s="526"/>
    </row>
    <row r="44" spans="1:30" ht="42.75" customHeight="1" x14ac:dyDescent="0.2">
      <c r="A44" s="351" t="s">
        <v>108</v>
      </c>
      <c r="B44" s="513" t="s">
        <v>107</v>
      </c>
      <c r="C44" s="514"/>
      <c r="D44" s="515"/>
      <c r="E44" s="219" t="str">
        <f>+IF(R44=1,"demandé",IF(R44=5,"possible",IF(R44=0,"non autorisé","")))</f>
        <v>demandé</v>
      </c>
      <c r="F44" s="304" t="s">
        <v>15</v>
      </c>
      <c r="G44" s="306" t="s">
        <v>15</v>
      </c>
      <c r="H44" s="198" t="b">
        <v>1</v>
      </c>
      <c r="I44" s="199" t="b">
        <f t="shared" si="0"/>
        <v>0</v>
      </c>
      <c r="J44" s="199">
        <f t="shared" si="3"/>
        <v>11</v>
      </c>
      <c r="K44" s="200"/>
      <c r="L44" s="201"/>
      <c r="M44" s="202"/>
      <c r="N44" s="203"/>
      <c r="O44" s="200">
        <v>1</v>
      </c>
      <c r="P44" s="201">
        <v>1</v>
      </c>
      <c r="Q44" s="202">
        <v>1</v>
      </c>
      <c r="R44" s="203">
        <f t="shared" si="4"/>
        <v>1</v>
      </c>
      <c r="S44" s="204">
        <f t="shared" si="5"/>
        <v>1</v>
      </c>
      <c r="T44" s="204">
        <f t="shared" si="6"/>
        <v>0</v>
      </c>
      <c r="U44" s="205"/>
      <c r="V44" s="206"/>
      <c r="W44" s="354" t="s">
        <v>32</v>
      </c>
    </row>
    <row r="45" spans="1:30" ht="38.25" customHeight="1" x14ac:dyDescent="0.2">
      <c r="A45" s="352"/>
      <c r="B45" s="357" t="s">
        <v>170</v>
      </c>
      <c r="C45" s="358"/>
      <c r="D45" s="359"/>
      <c r="E45" s="207" t="str">
        <f t="shared" ref="E45:E51" si="36">+IF(R45=10,"demandé",IF(R45=5,"possible",IF(R45=0,"non autorisé","")))</f>
        <v>demandé</v>
      </c>
      <c r="F45" s="208"/>
      <c r="G45" s="209"/>
      <c r="H45" s="210" t="b">
        <v>0</v>
      </c>
      <c r="I45" s="211" t="b">
        <f t="shared" ref="I45:I51" si="37">+IF(H45=TRUE,FALSE,TRUE)</f>
        <v>1</v>
      </c>
      <c r="J45" s="211">
        <f t="shared" ref="J45:J51" si="38">+IF(H45=TRUE,11,10)</f>
        <v>10</v>
      </c>
      <c r="K45" s="212"/>
      <c r="L45" s="213"/>
      <c r="M45" s="214"/>
      <c r="N45" s="215"/>
      <c r="O45" s="212">
        <v>10</v>
      </c>
      <c r="P45" s="213">
        <v>10</v>
      </c>
      <c r="Q45" s="214">
        <v>10</v>
      </c>
      <c r="R45" s="215">
        <f t="shared" ref="R45:R51" si="39">+IF(D$4=0,"",IF(D$4=1,+(O45),IF(D$4=2,P45,IF(D$4=3,Q45,"1"))))</f>
        <v>10</v>
      </c>
      <c r="S45" s="216">
        <f t="shared" ref="S45:S51" si="40">+IF(J45&gt;R45,1,0)</f>
        <v>0</v>
      </c>
      <c r="T45" s="216">
        <f>+IF(S45=1,0,IF(H25=TRUE,1,0))</f>
        <v>0</v>
      </c>
      <c r="U45" s="217" t="str">
        <f t="shared" ref="U45:U51" si="41">+IF(T45&gt;0,T45,IF(S45&gt;0,S45*-1,""))</f>
        <v/>
      </c>
      <c r="V45" s="218"/>
      <c r="W45" s="355"/>
    </row>
    <row r="46" spans="1:30" ht="33.75" customHeight="1" x14ac:dyDescent="0.2">
      <c r="A46" s="352"/>
      <c r="B46" s="357" t="s">
        <v>106</v>
      </c>
      <c r="C46" s="358"/>
      <c r="D46" s="359"/>
      <c r="E46" s="222" t="str">
        <f>+IF(R46=1,"demandé",IF(R46=5,"possible",IF(R46=0,"non autorisé","")))</f>
        <v>demandé</v>
      </c>
      <c r="F46" s="223" t="s">
        <v>15</v>
      </c>
      <c r="G46" s="224" t="s">
        <v>15</v>
      </c>
      <c r="H46" s="210" t="b">
        <v>1</v>
      </c>
      <c r="I46" s="211" t="b">
        <f t="shared" si="37"/>
        <v>0</v>
      </c>
      <c r="J46" s="211">
        <f t="shared" si="38"/>
        <v>11</v>
      </c>
      <c r="K46" s="212"/>
      <c r="L46" s="213"/>
      <c r="M46" s="214"/>
      <c r="N46" s="215"/>
      <c r="O46" s="212">
        <v>1</v>
      </c>
      <c r="P46" s="213">
        <v>1</v>
      </c>
      <c r="Q46" s="214">
        <v>1</v>
      </c>
      <c r="R46" s="215">
        <f t="shared" si="39"/>
        <v>1</v>
      </c>
      <c r="S46" s="216">
        <f t="shared" si="40"/>
        <v>1</v>
      </c>
      <c r="T46" s="216">
        <f>+SUM(T47:T51)</f>
        <v>3</v>
      </c>
      <c r="U46" s="217"/>
      <c r="V46" s="454"/>
      <c r="W46" s="355"/>
    </row>
    <row r="47" spans="1:30" s="196" customFormat="1" ht="38.25" customHeight="1" x14ac:dyDescent="0.2">
      <c r="A47" s="352"/>
      <c r="B47" s="360" t="s">
        <v>67</v>
      </c>
      <c r="C47" s="361"/>
      <c r="D47" s="362"/>
      <c r="E47" s="225" t="str">
        <f t="shared" ref="E47:E50" si="42">+IF(R47=10,"demandé",IF(R47=5,"possible",IF(R47=0,"non autorisé","")))</f>
        <v>demandé</v>
      </c>
      <c r="F47" s="226"/>
      <c r="G47" s="227"/>
      <c r="H47" s="228" t="b">
        <v>0</v>
      </c>
      <c r="I47" s="229" t="b">
        <f t="shared" ref="I47:I50" si="43">+IF(H47=TRUE,FALSE,TRUE)</f>
        <v>1</v>
      </c>
      <c r="J47" s="229">
        <f t="shared" ref="J47:J50" si="44">+IF(H47=TRUE,11,10)</f>
        <v>10</v>
      </c>
      <c r="K47" s="230"/>
      <c r="L47" s="231"/>
      <c r="M47" s="232"/>
      <c r="N47" s="233"/>
      <c r="O47" s="212">
        <v>10</v>
      </c>
      <c r="P47" s="213">
        <v>10</v>
      </c>
      <c r="Q47" s="214">
        <v>10</v>
      </c>
      <c r="R47" s="233">
        <f t="shared" ref="R47:R50" si="45">+IF(D$4=0,"",IF(D$4=1,+(O47),IF(D$4=2,P47,IF(D$4=3,Q47,"1"))))</f>
        <v>10</v>
      </c>
      <c r="S47" s="229">
        <f t="shared" ref="S47:S50" si="46">+IF(J47&gt;R47,1,0)</f>
        <v>0</v>
      </c>
      <c r="T47" s="229">
        <f t="shared" ref="T47:T50" si="47">+IF(S47=1,0,1)</f>
        <v>1</v>
      </c>
      <c r="U47" s="233">
        <f t="shared" ref="U47:U50" si="48">+IF(T47&gt;0,T47,IF(S47&gt;0,S47*-1,""))</f>
        <v>1</v>
      </c>
      <c r="V47" s="455"/>
      <c r="W47" s="355"/>
    </row>
    <row r="48" spans="1:30" s="196" customFormat="1" ht="38.25" customHeight="1" x14ac:dyDescent="0.2">
      <c r="A48" s="352"/>
      <c r="B48" s="360" t="s">
        <v>68</v>
      </c>
      <c r="C48" s="361"/>
      <c r="D48" s="362"/>
      <c r="E48" s="225" t="str">
        <f t="shared" si="42"/>
        <v>demandé</v>
      </c>
      <c r="F48" s="226"/>
      <c r="G48" s="227"/>
      <c r="H48" s="228" t="b">
        <v>0</v>
      </c>
      <c r="I48" s="229" t="b">
        <f t="shared" si="43"/>
        <v>1</v>
      </c>
      <c r="J48" s="229">
        <f t="shared" si="44"/>
        <v>10</v>
      </c>
      <c r="K48" s="230"/>
      <c r="L48" s="231"/>
      <c r="M48" s="232"/>
      <c r="N48" s="233"/>
      <c r="O48" s="212">
        <v>10</v>
      </c>
      <c r="P48" s="213">
        <v>10</v>
      </c>
      <c r="Q48" s="214">
        <v>10</v>
      </c>
      <c r="R48" s="233">
        <f t="shared" si="45"/>
        <v>10</v>
      </c>
      <c r="S48" s="229">
        <f t="shared" si="46"/>
        <v>0</v>
      </c>
      <c r="T48" s="229">
        <f t="shared" si="47"/>
        <v>1</v>
      </c>
      <c r="U48" s="233">
        <f t="shared" si="48"/>
        <v>1</v>
      </c>
      <c r="V48" s="455"/>
      <c r="W48" s="355"/>
    </row>
    <row r="49" spans="1:23" s="196" customFormat="1" ht="38.25" customHeight="1" x14ac:dyDescent="0.2">
      <c r="A49" s="352"/>
      <c r="B49" s="360" t="s">
        <v>69</v>
      </c>
      <c r="C49" s="361"/>
      <c r="D49" s="362"/>
      <c r="E49" s="225" t="str">
        <f t="shared" si="42"/>
        <v>demandé</v>
      </c>
      <c r="F49" s="226"/>
      <c r="G49" s="227"/>
      <c r="H49" s="228" t="b">
        <v>0</v>
      </c>
      <c r="I49" s="229" t="b">
        <f t="shared" si="43"/>
        <v>1</v>
      </c>
      <c r="J49" s="229">
        <f t="shared" si="44"/>
        <v>10</v>
      </c>
      <c r="K49" s="230"/>
      <c r="L49" s="231"/>
      <c r="M49" s="232"/>
      <c r="N49" s="233"/>
      <c r="O49" s="212">
        <v>10</v>
      </c>
      <c r="P49" s="213">
        <v>10</v>
      </c>
      <c r="Q49" s="214">
        <v>10</v>
      </c>
      <c r="R49" s="233">
        <f t="shared" si="45"/>
        <v>10</v>
      </c>
      <c r="S49" s="229">
        <f t="shared" si="46"/>
        <v>0</v>
      </c>
      <c r="T49" s="229">
        <f>+IF(S49=1,0,+IF(H25=TRUE,1,0))</f>
        <v>0</v>
      </c>
      <c r="U49" s="233" t="str">
        <f t="shared" si="48"/>
        <v/>
      </c>
      <c r="V49" s="455"/>
      <c r="W49" s="355"/>
    </row>
    <row r="50" spans="1:23" s="196" customFormat="1" ht="38.25" customHeight="1" x14ac:dyDescent="0.2">
      <c r="A50" s="352"/>
      <c r="B50" s="360" t="s">
        <v>70</v>
      </c>
      <c r="C50" s="361"/>
      <c r="D50" s="362"/>
      <c r="E50" s="225" t="str">
        <f t="shared" si="42"/>
        <v>demandé</v>
      </c>
      <c r="F50" s="226"/>
      <c r="G50" s="227"/>
      <c r="H50" s="228" t="b">
        <v>0</v>
      </c>
      <c r="I50" s="229" t="b">
        <f t="shared" si="43"/>
        <v>1</v>
      </c>
      <c r="J50" s="229">
        <f t="shared" si="44"/>
        <v>10</v>
      </c>
      <c r="K50" s="230"/>
      <c r="L50" s="231"/>
      <c r="M50" s="232"/>
      <c r="N50" s="233"/>
      <c r="O50" s="212">
        <v>10</v>
      </c>
      <c r="P50" s="213">
        <v>10</v>
      </c>
      <c r="Q50" s="214">
        <v>10</v>
      </c>
      <c r="R50" s="233">
        <f t="shared" si="45"/>
        <v>10</v>
      </c>
      <c r="S50" s="229">
        <f t="shared" si="46"/>
        <v>0</v>
      </c>
      <c r="T50" s="229">
        <f t="shared" si="47"/>
        <v>1</v>
      </c>
      <c r="U50" s="233">
        <f t="shared" si="48"/>
        <v>1</v>
      </c>
      <c r="V50" s="455"/>
      <c r="W50" s="355"/>
    </row>
    <row r="51" spans="1:23" s="196" customFormat="1" ht="38.25" customHeight="1" x14ac:dyDescent="0.2">
      <c r="A51" s="352"/>
      <c r="B51" s="360" t="s">
        <v>71</v>
      </c>
      <c r="C51" s="361"/>
      <c r="D51" s="362"/>
      <c r="E51" s="225" t="str">
        <f t="shared" si="36"/>
        <v>demandé</v>
      </c>
      <c r="F51" s="226"/>
      <c r="G51" s="227"/>
      <c r="H51" s="228" t="b">
        <v>0</v>
      </c>
      <c r="I51" s="229" t="b">
        <f t="shared" si="37"/>
        <v>1</v>
      </c>
      <c r="J51" s="229">
        <f t="shared" si="38"/>
        <v>10</v>
      </c>
      <c r="K51" s="230"/>
      <c r="L51" s="231"/>
      <c r="M51" s="232"/>
      <c r="N51" s="233"/>
      <c r="O51" s="212">
        <v>10</v>
      </c>
      <c r="P51" s="213">
        <v>10</v>
      </c>
      <c r="Q51" s="214">
        <v>10</v>
      </c>
      <c r="R51" s="233">
        <f t="shared" si="39"/>
        <v>10</v>
      </c>
      <c r="S51" s="229">
        <f t="shared" si="40"/>
        <v>0</v>
      </c>
      <c r="T51" s="229">
        <f>+IF(S51=1,0,+IF(H26=TRUE,1,0))</f>
        <v>0</v>
      </c>
      <c r="U51" s="233" t="str">
        <f t="shared" si="41"/>
        <v/>
      </c>
      <c r="V51" s="455"/>
      <c r="W51" s="355"/>
    </row>
    <row r="52" spans="1:23" ht="38.25" customHeight="1" x14ac:dyDescent="0.2">
      <c r="A52" s="353"/>
      <c r="B52" s="348" t="s">
        <v>109</v>
      </c>
      <c r="C52" s="349"/>
      <c r="D52" s="350"/>
      <c r="E52" s="234" t="str">
        <f t="shared" ref="E52" si="49">+IF(R52=10,"demandé",IF(R52=5,"possible",IF(R52=0,"non autorisé","")))</f>
        <v>demandé</v>
      </c>
      <c r="F52" s="235"/>
      <c r="G52" s="236"/>
      <c r="H52" s="237" t="b">
        <v>0</v>
      </c>
      <c r="I52" s="238" t="b">
        <f t="shared" si="0"/>
        <v>1</v>
      </c>
      <c r="J52" s="238">
        <f t="shared" si="3"/>
        <v>10</v>
      </c>
      <c r="K52" s="239"/>
      <c r="L52" s="240"/>
      <c r="M52" s="241"/>
      <c r="N52" s="242"/>
      <c r="O52" s="239">
        <v>10</v>
      </c>
      <c r="P52" s="240">
        <v>10</v>
      </c>
      <c r="Q52" s="241">
        <v>10</v>
      </c>
      <c r="R52" s="242">
        <f t="shared" si="4"/>
        <v>10</v>
      </c>
      <c r="S52" s="243">
        <f t="shared" si="5"/>
        <v>0</v>
      </c>
      <c r="T52" s="243">
        <f>+IF(S52=1,0,+IF(AND(H25=FALSE,H26=TRUE,H27=FALSE),0,1))</f>
        <v>1</v>
      </c>
      <c r="U52" s="244">
        <f t="shared" ref="U52" si="50">+IF(T52&gt;0,T52,IF(S52&gt;0,S52*-1,""))</f>
        <v>1</v>
      </c>
      <c r="V52" s="245"/>
      <c r="W52" s="356"/>
    </row>
    <row r="53" spans="1:23" ht="34.5" customHeight="1" x14ac:dyDescent="0.2">
      <c r="A53" s="352" t="s">
        <v>42</v>
      </c>
      <c r="B53" s="420" t="s">
        <v>110</v>
      </c>
      <c r="C53" s="530"/>
      <c r="D53" s="531"/>
      <c r="E53" s="100" t="str">
        <f>+IF(R53=1,"demandé",IF(R53=5,"possible",IF(R53=0,"non autorisé","")))</f>
        <v>demandé</v>
      </c>
      <c r="F53" s="194" t="s">
        <v>15</v>
      </c>
      <c r="G53" s="195" t="s">
        <v>15</v>
      </c>
      <c r="H53" s="155" t="b">
        <v>1</v>
      </c>
      <c r="I53" s="63" t="b">
        <f t="shared" si="0"/>
        <v>0</v>
      </c>
      <c r="J53" s="63">
        <f t="shared" si="3"/>
        <v>11</v>
      </c>
      <c r="K53" s="193"/>
      <c r="L53" s="188"/>
      <c r="M53" s="183"/>
      <c r="N53" s="156"/>
      <c r="O53" s="193">
        <v>1</v>
      </c>
      <c r="P53" s="188">
        <v>1</v>
      </c>
      <c r="Q53" s="183">
        <v>1</v>
      </c>
      <c r="R53" s="156">
        <f t="shared" si="4"/>
        <v>1</v>
      </c>
      <c r="S53" s="157">
        <f t="shared" si="5"/>
        <v>1</v>
      </c>
      <c r="T53" s="157">
        <f t="shared" si="6"/>
        <v>0</v>
      </c>
      <c r="U53" s="161"/>
      <c r="V53" s="169"/>
      <c r="W53" s="444" t="s">
        <v>144</v>
      </c>
    </row>
    <row r="54" spans="1:23" ht="38.25" customHeight="1" x14ac:dyDescent="0.2">
      <c r="A54" s="404"/>
      <c r="B54" s="345" t="s">
        <v>111</v>
      </c>
      <c r="C54" s="346"/>
      <c r="D54" s="347"/>
      <c r="E54" s="68" t="str">
        <f t="shared" ref="E54:E55" si="51">+IF(R54=10,"demandé",IF(R54=5,"possible",IF(R54=0,"non autorisé","")))</f>
        <v>demandé</v>
      </c>
      <c r="F54" s="69"/>
      <c r="G54" s="99"/>
      <c r="H54" s="71" t="b">
        <v>0</v>
      </c>
      <c r="I54" s="72" t="b">
        <f t="shared" ref="I54:I55" si="52">+IF(H54=TRUE,FALSE,TRUE)</f>
        <v>1</v>
      </c>
      <c r="J54" s="72">
        <f t="shared" ref="J54:J55" si="53">+IF(H54=TRUE,11,10)</f>
        <v>10</v>
      </c>
      <c r="K54" s="184"/>
      <c r="L54" s="173"/>
      <c r="M54" s="178"/>
      <c r="N54" s="73"/>
      <c r="O54" s="184">
        <v>10</v>
      </c>
      <c r="P54" s="173">
        <v>10</v>
      </c>
      <c r="Q54" s="178">
        <v>10</v>
      </c>
      <c r="R54" s="73">
        <f t="shared" ref="R54:R55" si="54">+IF(D$4=0,"",IF(D$4=1,+(O54),IF(D$4=2,P54,IF(D$4=3,Q54,"1"))))</f>
        <v>10</v>
      </c>
      <c r="S54" s="74">
        <f t="shared" ref="S54:S55" si="55">+IF(J54&gt;R54,1,0)</f>
        <v>0</v>
      </c>
      <c r="T54" s="74">
        <f t="shared" ref="T54:T55" si="56">+IF(S54=1,0,1)</f>
        <v>1</v>
      </c>
      <c r="U54" s="75">
        <f t="shared" ref="U54:U55" si="57">+IF(T54&gt;0,T54,IF(S54&gt;0,S54*-1,""))</f>
        <v>1</v>
      </c>
      <c r="V54" s="165"/>
      <c r="W54" s="445"/>
    </row>
    <row r="55" spans="1:23" ht="38.25" customHeight="1" x14ac:dyDescent="0.2">
      <c r="A55" s="404"/>
      <c r="B55" s="345" t="s">
        <v>112</v>
      </c>
      <c r="C55" s="346"/>
      <c r="D55" s="347"/>
      <c r="E55" s="68" t="str">
        <f t="shared" si="51"/>
        <v>demandé</v>
      </c>
      <c r="F55" s="69"/>
      <c r="G55" s="99"/>
      <c r="H55" s="71" t="b">
        <v>0</v>
      </c>
      <c r="I55" s="72" t="b">
        <f t="shared" si="52"/>
        <v>1</v>
      </c>
      <c r="J55" s="72">
        <f t="shared" si="53"/>
        <v>10</v>
      </c>
      <c r="K55" s="184"/>
      <c r="L55" s="173"/>
      <c r="M55" s="178"/>
      <c r="N55" s="73"/>
      <c r="O55" s="184">
        <v>10</v>
      </c>
      <c r="P55" s="173">
        <v>10</v>
      </c>
      <c r="Q55" s="178">
        <v>10</v>
      </c>
      <c r="R55" s="73">
        <f t="shared" si="54"/>
        <v>10</v>
      </c>
      <c r="S55" s="74">
        <f t="shared" si="55"/>
        <v>0</v>
      </c>
      <c r="T55" s="74">
        <f t="shared" si="56"/>
        <v>1</v>
      </c>
      <c r="U55" s="75">
        <f t="shared" si="57"/>
        <v>1</v>
      </c>
      <c r="V55" s="165"/>
      <c r="W55" s="445"/>
    </row>
    <row r="56" spans="1:23" ht="38.25" customHeight="1" x14ac:dyDescent="0.2">
      <c r="A56" s="404"/>
      <c r="B56" s="345" t="s">
        <v>113</v>
      </c>
      <c r="C56" s="346"/>
      <c r="D56" s="347"/>
      <c r="E56" s="68" t="str">
        <f t="shared" si="2"/>
        <v>demandé</v>
      </c>
      <c r="F56" s="69"/>
      <c r="G56" s="99"/>
      <c r="H56" s="71" t="b">
        <v>0</v>
      </c>
      <c r="I56" s="72" t="b">
        <f t="shared" si="0"/>
        <v>1</v>
      </c>
      <c r="J56" s="72">
        <f t="shared" si="3"/>
        <v>10</v>
      </c>
      <c r="K56" s="184"/>
      <c r="L56" s="173"/>
      <c r="M56" s="178"/>
      <c r="N56" s="73"/>
      <c r="O56" s="184">
        <v>10</v>
      </c>
      <c r="P56" s="173">
        <v>10</v>
      </c>
      <c r="Q56" s="178">
        <v>10</v>
      </c>
      <c r="R56" s="73">
        <f t="shared" si="4"/>
        <v>10</v>
      </c>
      <c r="S56" s="74">
        <f t="shared" si="5"/>
        <v>0</v>
      </c>
      <c r="T56" s="74">
        <f t="shared" si="6"/>
        <v>1</v>
      </c>
      <c r="U56" s="75">
        <f t="shared" ref="U56" si="58">+IF(T56&gt;0,T56,IF(S56&gt;0,S56*-1,""))</f>
        <v>1</v>
      </c>
      <c r="V56" s="165"/>
      <c r="W56" s="445"/>
    </row>
    <row r="57" spans="1:23" ht="38.25" customHeight="1" x14ac:dyDescent="0.2">
      <c r="A57" s="404"/>
      <c r="B57" s="345" t="s">
        <v>45</v>
      </c>
      <c r="C57" s="346"/>
      <c r="D57" s="347"/>
      <c r="E57" s="100" t="str">
        <f>+IF(R57=1,"demandé",IF(R57=5,"possible",IF(R57=0,"non autorisé","")))</f>
        <v>demandé</v>
      </c>
      <c r="F57" s="101" t="s">
        <v>15</v>
      </c>
      <c r="G57" s="102" t="s">
        <v>15</v>
      </c>
      <c r="H57" s="71" t="b">
        <v>1</v>
      </c>
      <c r="I57" s="72" t="b">
        <f t="shared" ref="I57" si="59">+IF(H57=TRUE,FALSE,TRUE)</f>
        <v>0</v>
      </c>
      <c r="J57" s="72">
        <f t="shared" ref="J57" si="60">+IF(H57=TRUE,11,10)</f>
        <v>11</v>
      </c>
      <c r="K57" s="184"/>
      <c r="L57" s="173"/>
      <c r="M57" s="178"/>
      <c r="N57" s="73">
        <f>+IF(D$4=0,"",IF(D$4=1,+(K57),IF(D$4=2,L57,IF(D$4=3,M57,"1"))))</f>
        <v>0</v>
      </c>
      <c r="O57" s="184">
        <v>1</v>
      </c>
      <c r="P57" s="173">
        <v>1</v>
      </c>
      <c r="Q57" s="178">
        <v>1</v>
      </c>
      <c r="R57" s="73">
        <f t="shared" ref="R57" si="61">+IF(D$4=0,"",IF(D$4=1,+(O57),IF(D$4=2,P57,IF(D$4=3,Q57,"1"))))</f>
        <v>1</v>
      </c>
      <c r="S57" s="74">
        <f>+SUM(S58:S64)</f>
        <v>1</v>
      </c>
      <c r="T57" s="74">
        <f>+SUM(U59:U64)</f>
        <v>0</v>
      </c>
      <c r="U57" s="75">
        <f>++IF(T58=1,1,IF(OR(T57=0,T57&gt;0),1,IF(S57&gt;1,1*-1,"")))</f>
        <v>1</v>
      </c>
      <c r="V57" s="165"/>
      <c r="W57" s="445"/>
    </row>
    <row r="58" spans="1:23" ht="38.25" hidden="1" customHeight="1" x14ac:dyDescent="0.2">
      <c r="A58" s="404"/>
      <c r="B58" s="458" t="s">
        <v>58</v>
      </c>
      <c r="C58" s="459"/>
      <c r="D58" s="460"/>
      <c r="E58" s="68" t="str">
        <f>+IF(R58=10,"demandé",IF(R58=5,"possible",IF(R58=20,"non autorisé","")))</f>
        <v>non autorisé</v>
      </c>
      <c r="F58" s="69"/>
      <c r="G58" s="99"/>
      <c r="H58" s="71" t="b">
        <v>0</v>
      </c>
      <c r="I58" s="72" t="b">
        <f t="shared" si="0"/>
        <v>1</v>
      </c>
      <c r="J58" s="103">
        <f>+IF(H58=TRUE,11,20)</f>
        <v>20</v>
      </c>
      <c r="K58" s="184"/>
      <c r="L58" s="173"/>
      <c r="M58" s="178"/>
      <c r="N58" s="73">
        <f t="shared" ref="N58:N64" si="62">+IF(D$4=0,"",IF(D$4=1,+(K58),IF(D$4=2,L58,IF(D$4=3,M58,"1"))))</f>
        <v>0</v>
      </c>
      <c r="O58" s="184">
        <v>20</v>
      </c>
      <c r="P58" s="173">
        <v>20</v>
      </c>
      <c r="Q58" s="178">
        <v>20</v>
      </c>
      <c r="R58" s="73">
        <f t="shared" si="4"/>
        <v>20</v>
      </c>
      <c r="S58" s="74">
        <f t="shared" ref="S58:S62" si="63">+IF(OR(J58&gt;R58,J58=R58),1,0)</f>
        <v>1</v>
      </c>
      <c r="T58" s="74">
        <f t="shared" si="6"/>
        <v>0</v>
      </c>
      <c r="U58" s="104">
        <f>+IF(J58=11,1,0)</f>
        <v>0</v>
      </c>
      <c r="V58" s="165"/>
      <c r="W58" s="445"/>
    </row>
    <row r="59" spans="1:23" ht="38.25" customHeight="1" x14ac:dyDescent="0.2">
      <c r="A59" s="404"/>
      <c r="B59" s="458" t="s">
        <v>114</v>
      </c>
      <c r="C59" s="459"/>
      <c r="D59" s="460"/>
      <c r="E59" s="68" t="str">
        <f>+IF(N59=10,"demandé",IF(N59=5,"possible",IF(N59=0,"non autorisé","")))</f>
        <v/>
      </c>
      <c r="F59" s="69"/>
      <c r="G59" s="99"/>
      <c r="H59" s="71" t="b">
        <v>0</v>
      </c>
      <c r="I59" s="72" t="b">
        <f t="shared" si="0"/>
        <v>1</v>
      </c>
      <c r="J59" s="72">
        <f t="shared" si="3"/>
        <v>10</v>
      </c>
      <c r="K59" s="184">
        <v>10</v>
      </c>
      <c r="L59" s="173">
        <v>20</v>
      </c>
      <c r="M59" s="178">
        <v>20</v>
      </c>
      <c r="N59" s="73">
        <f t="shared" si="62"/>
        <v>20</v>
      </c>
      <c r="O59" s="184">
        <v>11</v>
      </c>
      <c r="P59" s="173">
        <v>20</v>
      </c>
      <c r="Q59" s="178">
        <v>20</v>
      </c>
      <c r="R59" s="73">
        <f t="shared" si="4"/>
        <v>20</v>
      </c>
      <c r="S59" s="74">
        <f t="shared" si="63"/>
        <v>0</v>
      </c>
      <c r="T59" s="74">
        <f t="shared" si="6"/>
        <v>1</v>
      </c>
      <c r="U59" s="75" t="str">
        <f>++IF(AND(H59=TRUE,OR(D$4=2,D$4=3)),T59,+IF(S59&gt;0,-1,""))</f>
        <v/>
      </c>
      <c r="V59" s="165"/>
      <c r="W59" s="445"/>
    </row>
    <row r="60" spans="1:23" ht="38.25" customHeight="1" x14ac:dyDescent="0.2">
      <c r="A60" s="404"/>
      <c r="B60" s="458" t="s">
        <v>115</v>
      </c>
      <c r="C60" s="459"/>
      <c r="D60" s="460"/>
      <c r="E60" s="68" t="str">
        <f t="shared" ref="E60:E64" si="64">+IF(N60=10,"demandé",IF(N60=5,"possible",IF(N60=0,"non autorisé","")))</f>
        <v/>
      </c>
      <c r="F60" s="69"/>
      <c r="G60" s="99"/>
      <c r="H60" s="71" t="b">
        <v>0</v>
      </c>
      <c r="I60" s="72" t="b">
        <f t="shared" si="0"/>
        <v>1</v>
      </c>
      <c r="J60" s="72">
        <f t="shared" si="3"/>
        <v>10</v>
      </c>
      <c r="K60" s="184">
        <v>10</v>
      </c>
      <c r="L60" s="173">
        <v>20</v>
      </c>
      <c r="M60" s="178">
        <v>20</v>
      </c>
      <c r="N60" s="73">
        <f t="shared" si="62"/>
        <v>20</v>
      </c>
      <c r="O60" s="184">
        <v>11</v>
      </c>
      <c r="P60" s="173">
        <v>20</v>
      </c>
      <c r="Q60" s="178">
        <v>20</v>
      </c>
      <c r="R60" s="73">
        <f t="shared" si="4"/>
        <v>20</v>
      </c>
      <c r="S60" s="74">
        <f t="shared" si="63"/>
        <v>0</v>
      </c>
      <c r="T60" s="74">
        <f t="shared" si="6"/>
        <v>1</v>
      </c>
      <c r="U60" s="75" t="str">
        <f>++IF(AND(H60=TRUE,OR(D$4=2,D$4=3)),T60,+IF(S60&gt;0,-1,""))</f>
        <v/>
      </c>
      <c r="V60" s="165"/>
      <c r="W60" s="445"/>
    </row>
    <row r="61" spans="1:23" ht="38.25" customHeight="1" x14ac:dyDescent="0.2">
      <c r="A61" s="404"/>
      <c r="B61" s="458" t="s">
        <v>116</v>
      </c>
      <c r="C61" s="459"/>
      <c r="D61" s="460"/>
      <c r="E61" s="68" t="str">
        <f t="shared" si="64"/>
        <v/>
      </c>
      <c r="F61" s="69"/>
      <c r="G61" s="99"/>
      <c r="H61" s="71" t="b">
        <v>0</v>
      </c>
      <c r="I61" s="72" t="b">
        <f t="shared" si="0"/>
        <v>1</v>
      </c>
      <c r="J61" s="72">
        <f t="shared" si="3"/>
        <v>10</v>
      </c>
      <c r="K61" s="184">
        <v>10</v>
      </c>
      <c r="L61" s="173">
        <v>20</v>
      </c>
      <c r="M61" s="178">
        <v>20</v>
      </c>
      <c r="N61" s="73">
        <f t="shared" si="62"/>
        <v>20</v>
      </c>
      <c r="O61" s="184">
        <v>11</v>
      </c>
      <c r="P61" s="173">
        <v>20</v>
      </c>
      <c r="Q61" s="178">
        <v>20</v>
      </c>
      <c r="R61" s="73">
        <f t="shared" si="4"/>
        <v>20</v>
      </c>
      <c r="S61" s="74">
        <f t="shared" si="63"/>
        <v>0</v>
      </c>
      <c r="T61" s="74">
        <f t="shared" si="6"/>
        <v>1</v>
      </c>
      <c r="U61" s="75" t="str">
        <f>++IF(AND(H61=TRUE,OR(D$4=2,D$4=3)),T61,+IF(S61&gt;0,-1,""))</f>
        <v/>
      </c>
      <c r="V61" s="165"/>
      <c r="W61" s="445"/>
    </row>
    <row r="62" spans="1:23" ht="38.25" customHeight="1" x14ac:dyDescent="0.2">
      <c r="A62" s="404"/>
      <c r="B62" s="458" t="s">
        <v>117</v>
      </c>
      <c r="C62" s="459"/>
      <c r="D62" s="460"/>
      <c r="E62" s="68" t="str">
        <f>+IF(N62=10,"demandé",IF(N62=5,"possible",IF(N62=0,"non autorisé","")))</f>
        <v>demandé</v>
      </c>
      <c r="F62" s="69"/>
      <c r="G62" s="99"/>
      <c r="H62" s="71" t="b">
        <v>0</v>
      </c>
      <c r="I62" s="72" t="b">
        <f t="shared" si="0"/>
        <v>1</v>
      </c>
      <c r="J62" s="72">
        <f t="shared" si="3"/>
        <v>10</v>
      </c>
      <c r="K62" s="184">
        <v>5</v>
      </c>
      <c r="L62" s="173">
        <v>10</v>
      </c>
      <c r="M62" s="178">
        <v>20</v>
      </c>
      <c r="N62" s="73">
        <f t="shared" si="62"/>
        <v>10</v>
      </c>
      <c r="O62" s="184">
        <v>11</v>
      </c>
      <c r="P62" s="173">
        <v>11</v>
      </c>
      <c r="Q62" s="178">
        <v>20</v>
      </c>
      <c r="R62" s="73">
        <f t="shared" si="4"/>
        <v>11</v>
      </c>
      <c r="S62" s="74">
        <f t="shared" si="63"/>
        <v>0</v>
      </c>
      <c r="T62" s="74">
        <f t="shared" si="6"/>
        <v>1</v>
      </c>
      <c r="U62" s="75" t="str">
        <f>++IF(AND(H62=TRUE,D$4=3),T62,+IF(S62&gt;0,-1,""))</f>
        <v/>
      </c>
      <c r="V62" s="165"/>
      <c r="W62" s="445"/>
    </row>
    <row r="63" spans="1:23" ht="42" customHeight="1" x14ac:dyDescent="0.2">
      <c r="A63" s="404"/>
      <c r="B63" s="458" t="s">
        <v>46</v>
      </c>
      <c r="C63" s="459"/>
      <c r="D63" s="460"/>
      <c r="E63" s="68" t="str">
        <f t="shared" si="64"/>
        <v>possible</v>
      </c>
      <c r="F63" s="69"/>
      <c r="G63" s="99"/>
      <c r="H63" s="71" t="b">
        <v>0</v>
      </c>
      <c r="I63" s="72" t="b">
        <f t="shared" si="0"/>
        <v>1</v>
      </c>
      <c r="J63" s="72">
        <f t="shared" si="3"/>
        <v>10</v>
      </c>
      <c r="K63" s="184">
        <v>5</v>
      </c>
      <c r="L63" s="173">
        <v>5</v>
      </c>
      <c r="M63" s="178">
        <v>10</v>
      </c>
      <c r="N63" s="73">
        <f t="shared" si="62"/>
        <v>5</v>
      </c>
      <c r="O63" s="184">
        <v>11</v>
      </c>
      <c r="P63" s="173">
        <v>11</v>
      </c>
      <c r="Q63" s="178">
        <v>11</v>
      </c>
      <c r="R63" s="73">
        <f t="shared" si="4"/>
        <v>11</v>
      </c>
      <c r="S63" s="74">
        <f>+IF(OR(J63&gt;R63,J63=R63),1,0)</f>
        <v>0</v>
      </c>
      <c r="T63" s="74">
        <f t="shared" si="6"/>
        <v>1</v>
      </c>
      <c r="U63" s="75" t="str">
        <f>+IF(S63&gt;0,S63*-1,"")</f>
        <v/>
      </c>
      <c r="V63" s="165"/>
      <c r="W63" s="445"/>
    </row>
    <row r="64" spans="1:23" ht="43.5" customHeight="1" x14ac:dyDescent="0.2">
      <c r="A64" s="404"/>
      <c r="B64" s="405" t="s">
        <v>48</v>
      </c>
      <c r="C64" s="406"/>
      <c r="D64" s="407"/>
      <c r="E64" s="68" t="str">
        <f t="shared" si="64"/>
        <v>possible</v>
      </c>
      <c r="F64" s="105"/>
      <c r="G64" s="106"/>
      <c r="H64" s="107" t="b">
        <v>0</v>
      </c>
      <c r="I64" s="108" t="b">
        <f t="shared" ref="I64" si="65">+IF(H64=TRUE,FALSE,TRUE)</f>
        <v>1</v>
      </c>
      <c r="J64" s="108">
        <f t="shared" si="3"/>
        <v>10</v>
      </c>
      <c r="K64" s="190">
        <v>5</v>
      </c>
      <c r="L64" s="187">
        <v>5</v>
      </c>
      <c r="M64" s="182">
        <v>10</v>
      </c>
      <c r="N64" s="73">
        <f t="shared" si="62"/>
        <v>5</v>
      </c>
      <c r="O64" s="190">
        <v>11</v>
      </c>
      <c r="P64" s="187">
        <v>11</v>
      </c>
      <c r="Q64" s="182">
        <v>11</v>
      </c>
      <c r="R64" s="109">
        <f t="shared" ref="R64:R66" si="66">+IF(D$4=0,"",IF(D$4=1,+(O64),IF(D$4=2,P64,IF(D$4=3,Q64,"1"))))</f>
        <v>11</v>
      </c>
      <c r="S64" s="110">
        <f>+IF(OR(J64&gt;R64,J64=R64),1,0)</f>
        <v>0</v>
      </c>
      <c r="T64" s="110">
        <f t="shared" ref="T64" si="67">+IF(S64=1,0,1)</f>
        <v>1</v>
      </c>
      <c r="U64" s="111" t="str">
        <f>+IF(S64&gt;0,S64*-1,"")</f>
        <v/>
      </c>
      <c r="V64" s="197"/>
      <c r="W64" s="356"/>
    </row>
    <row r="65" spans="1:23" ht="31.5" customHeight="1" x14ac:dyDescent="0.2">
      <c r="A65" s="403" t="s">
        <v>34</v>
      </c>
      <c r="B65" s="365" t="s">
        <v>119</v>
      </c>
      <c r="C65" s="366"/>
      <c r="D65" s="367"/>
      <c r="E65" s="100" t="str">
        <f>+IF(R65=1,"demandé",IF(R65=5,"possible",IF(R65=0,"non autorisé","")))</f>
        <v>demandé</v>
      </c>
      <c r="F65" s="139" t="s">
        <v>15</v>
      </c>
      <c r="G65" s="140" t="s">
        <v>15</v>
      </c>
      <c r="H65" s="62" t="b">
        <v>1</v>
      </c>
      <c r="I65" s="64" t="b">
        <f t="shared" si="0"/>
        <v>0</v>
      </c>
      <c r="J65" s="64">
        <f t="shared" si="3"/>
        <v>11</v>
      </c>
      <c r="K65" s="191"/>
      <c r="L65" s="172"/>
      <c r="M65" s="177"/>
      <c r="N65" s="115"/>
      <c r="O65" s="191">
        <v>1</v>
      </c>
      <c r="P65" s="172">
        <v>1</v>
      </c>
      <c r="Q65" s="177">
        <v>1</v>
      </c>
      <c r="R65" s="115">
        <f t="shared" si="66"/>
        <v>1</v>
      </c>
      <c r="S65" s="66">
        <f>+SUM(S67:S73)</f>
        <v>0</v>
      </c>
      <c r="T65" s="66">
        <f>+U67+SUM(T68:T70)</f>
        <v>3</v>
      </c>
      <c r="U65" s="75">
        <f>+IF(T65&gt;0,1,-1)</f>
        <v>1</v>
      </c>
      <c r="V65" s="166"/>
      <c r="W65" s="399" t="s">
        <v>122</v>
      </c>
    </row>
    <row r="66" spans="1:23" ht="44.25" customHeight="1" x14ac:dyDescent="0.2">
      <c r="A66" s="352"/>
      <c r="B66" s="345" t="s">
        <v>118</v>
      </c>
      <c r="C66" s="346"/>
      <c r="D66" s="347"/>
      <c r="E66" s="68" t="str">
        <f>+IF(OR(R66=11,R66&lt;12),"demandé",IF(R66=5,"possible",IF(R66=0,"non autorisé","")))</f>
        <v/>
      </c>
      <c r="F66" s="69"/>
      <c r="G66" s="99"/>
      <c r="H66" s="71" t="b">
        <v>0</v>
      </c>
      <c r="I66" s="72" t="b">
        <f t="shared" ref="I66" si="68">+IF(H66=TRUE,FALSE,TRUE)</f>
        <v>1</v>
      </c>
      <c r="J66" s="72">
        <f t="shared" ref="J66" si="69">+IF(H66=TRUE,11,10)</f>
        <v>10</v>
      </c>
      <c r="K66" s="184"/>
      <c r="L66" s="173"/>
      <c r="M66" s="178"/>
      <c r="N66" s="73"/>
      <c r="O66" s="184">
        <v>11</v>
      </c>
      <c r="P66" s="173">
        <v>20</v>
      </c>
      <c r="Q66" s="178">
        <v>20</v>
      </c>
      <c r="R66" s="73">
        <f t="shared" si="66"/>
        <v>20</v>
      </c>
      <c r="S66" s="74">
        <f>+IF(OR(J66&gt;R66,J66=R66),1,0)</f>
        <v>0</v>
      </c>
      <c r="T66" s="74">
        <f>+IF(S66=1,0,IF(D$4=1,1,0))</f>
        <v>0</v>
      </c>
      <c r="U66" s="75"/>
      <c r="V66" s="165"/>
      <c r="W66" s="400"/>
    </row>
    <row r="67" spans="1:23" ht="38.25" customHeight="1" x14ac:dyDescent="0.2">
      <c r="A67" s="404"/>
      <c r="B67" s="345" t="s">
        <v>120</v>
      </c>
      <c r="C67" s="346"/>
      <c r="D67" s="347"/>
      <c r="E67" s="68" t="str">
        <f>+IF(OR(R67=11,R67&lt;12),"demandé",IF(R67=5,"possible",IF(R67=0,"non autorisé","")))</f>
        <v/>
      </c>
      <c r="F67" s="69"/>
      <c r="G67" s="99"/>
      <c r="H67" s="71" t="b">
        <v>0</v>
      </c>
      <c r="I67" s="72" t="b">
        <f t="shared" si="0"/>
        <v>1</v>
      </c>
      <c r="J67" s="72">
        <f t="shared" si="3"/>
        <v>10</v>
      </c>
      <c r="K67" s="184"/>
      <c r="L67" s="173"/>
      <c r="M67" s="178"/>
      <c r="N67" s="73"/>
      <c r="O67" s="184">
        <v>11</v>
      </c>
      <c r="P67" s="173">
        <v>20</v>
      </c>
      <c r="Q67" s="178">
        <v>20</v>
      </c>
      <c r="R67" s="73">
        <f t="shared" si="4"/>
        <v>20</v>
      </c>
      <c r="S67" s="74">
        <f>+IF(OR(J67&gt;R67,J67=R67),1,0)</f>
        <v>0</v>
      </c>
      <c r="T67" s="74">
        <f>+IF(S67=1,0,IF(D$4=1,1,0))</f>
        <v>0</v>
      </c>
      <c r="U67" s="75">
        <f>+IF(SUM(T66:T67)&gt;1,1,IF(S67&lt;1,0,-1))</f>
        <v>0</v>
      </c>
      <c r="V67" s="165"/>
      <c r="W67" s="401"/>
    </row>
    <row r="68" spans="1:23" ht="42.75" customHeight="1" x14ac:dyDescent="0.2">
      <c r="A68" s="404"/>
      <c r="B68" s="345" t="s">
        <v>50</v>
      </c>
      <c r="C68" s="346"/>
      <c r="D68" s="347"/>
      <c r="E68" s="68" t="str">
        <f t="shared" ref="E68:E73" si="70">+IF(OR(R68=11,R68&lt;12),"demandé",IF(R68=5,"possible",IF(R68=0,"non autorisé","")))</f>
        <v>demandé</v>
      </c>
      <c r="F68" s="69"/>
      <c r="G68" s="99"/>
      <c r="H68" s="71" t="b">
        <v>0</v>
      </c>
      <c r="I68" s="72" t="b">
        <f t="shared" ref="I68:I72" si="71">+IF(H68=TRUE,FALSE,TRUE)</f>
        <v>1</v>
      </c>
      <c r="J68" s="72">
        <f t="shared" ref="J68:J71" si="72">+IF(H68=TRUE,11,10)</f>
        <v>10</v>
      </c>
      <c r="K68" s="184"/>
      <c r="L68" s="173"/>
      <c r="M68" s="178"/>
      <c r="N68" s="73"/>
      <c r="O68" s="184">
        <v>20</v>
      </c>
      <c r="P68" s="173">
        <v>11</v>
      </c>
      <c r="Q68" s="178">
        <v>11</v>
      </c>
      <c r="R68" s="73">
        <f t="shared" ref="R68:R71" si="73">+IF(D$4=0,"",IF(D$4=1,+(O68),IF(D$4=2,P68,IF(D$4=3,Q68,"1"))))</f>
        <v>11</v>
      </c>
      <c r="S68" s="74">
        <f>+IF(OR(J68&gt;R68,J68=R68),1,0)</f>
        <v>0</v>
      </c>
      <c r="T68" s="74">
        <f>+IF(S68=1,0,IF(D$4=1,0,1))</f>
        <v>1</v>
      </c>
      <c r="U68" s="75">
        <f t="shared" ref="U68:U73" si="74">+IF(T68&gt;0,1,IF(S68&lt;1,"",-1))</f>
        <v>1</v>
      </c>
      <c r="V68" s="165"/>
      <c r="W68" s="401"/>
    </row>
    <row r="69" spans="1:23" ht="45" customHeight="1" x14ac:dyDescent="0.2">
      <c r="A69" s="404"/>
      <c r="B69" s="345" t="s">
        <v>51</v>
      </c>
      <c r="C69" s="346"/>
      <c r="D69" s="347"/>
      <c r="E69" s="68" t="str">
        <f t="shared" si="70"/>
        <v>demandé</v>
      </c>
      <c r="F69" s="69"/>
      <c r="G69" s="99"/>
      <c r="H69" s="71" t="b">
        <v>0</v>
      </c>
      <c r="I69" s="72" t="b">
        <f t="shared" si="71"/>
        <v>1</v>
      </c>
      <c r="J69" s="72">
        <f t="shared" si="72"/>
        <v>10</v>
      </c>
      <c r="K69" s="184"/>
      <c r="L69" s="173"/>
      <c r="M69" s="178"/>
      <c r="N69" s="73"/>
      <c r="O69" s="184">
        <v>20</v>
      </c>
      <c r="P69" s="173">
        <v>11</v>
      </c>
      <c r="Q69" s="178">
        <v>11</v>
      </c>
      <c r="R69" s="73">
        <f t="shared" si="73"/>
        <v>11</v>
      </c>
      <c r="S69" s="74">
        <f>+IF(OR(J69&gt;R69,J69=R69),1,0)</f>
        <v>0</v>
      </c>
      <c r="T69" s="74">
        <f>+IF(S69=1,0,IF(D$4=1,0,1))</f>
        <v>1</v>
      </c>
      <c r="U69" s="75">
        <f t="shared" si="74"/>
        <v>1</v>
      </c>
      <c r="V69" s="165"/>
      <c r="W69" s="401"/>
    </row>
    <row r="70" spans="1:23" ht="38.25" customHeight="1" x14ac:dyDescent="0.2">
      <c r="A70" s="404"/>
      <c r="B70" s="345" t="s">
        <v>153</v>
      </c>
      <c r="C70" s="346"/>
      <c r="D70" s="347"/>
      <c r="E70" s="68" t="str">
        <f t="shared" si="70"/>
        <v>demandé</v>
      </c>
      <c r="F70" s="101" t="s">
        <v>15</v>
      </c>
      <c r="G70" s="102" t="s">
        <v>15</v>
      </c>
      <c r="H70" s="71" t="b">
        <v>1</v>
      </c>
      <c r="I70" s="72" t="b">
        <f t="shared" si="71"/>
        <v>0</v>
      </c>
      <c r="J70" s="72">
        <f t="shared" si="72"/>
        <v>11</v>
      </c>
      <c r="K70" s="184"/>
      <c r="L70" s="173"/>
      <c r="M70" s="178"/>
      <c r="N70" s="73"/>
      <c r="O70" s="184">
        <v>20</v>
      </c>
      <c r="P70" s="173">
        <v>1</v>
      </c>
      <c r="Q70" s="178">
        <v>1</v>
      </c>
      <c r="R70" s="73">
        <f t="shared" si="73"/>
        <v>1</v>
      </c>
      <c r="S70" s="74">
        <f>+SUM(S71:S72)</f>
        <v>0</v>
      </c>
      <c r="T70" s="74">
        <f>+SUM(T71:T72)</f>
        <v>1</v>
      </c>
      <c r="U70" s="75">
        <f t="shared" si="74"/>
        <v>1</v>
      </c>
      <c r="V70" s="165"/>
      <c r="W70" s="401"/>
    </row>
    <row r="71" spans="1:23" ht="42.75" customHeight="1" x14ac:dyDescent="0.2">
      <c r="A71" s="404"/>
      <c r="B71" s="405" t="s">
        <v>52</v>
      </c>
      <c r="C71" s="406"/>
      <c r="D71" s="407"/>
      <c r="E71" s="68" t="str">
        <f>+IF(OR(R71=11,R71&lt;12),"demandé",IF(R71=5,"possible",IF(R71=0,"non autorisé","")))</f>
        <v>demandé</v>
      </c>
      <c r="F71" s="69"/>
      <c r="G71" s="99"/>
      <c r="H71" s="71" t="b">
        <v>0</v>
      </c>
      <c r="I71" s="72" t="b">
        <f t="shared" si="71"/>
        <v>1</v>
      </c>
      <c r="J71" s="72">
        <f t="shared" si="72"/>
        <v>10</v>
      </c>
      <c r="K71" s="184"/>
      <c r="L71" s="173"/>
      <c r="M71" s="178"/>
      <c r="N71" s="73"/>
      <c r="O71" s="184">
        <v>20</v>
      </c>
      <c r="P71" s="173">
        <v>11</v>
      </c>
      <c r="Q71" s="178">
        <v>20</v>
      </c>
      <c r="R71" s="73">
        <f t="shared" si="73"/>
        <v>11</v>
      </c>
      <c r="S71" s="74">
        <f>+IF(OR(J71&gt;R71,J71=R71),1,0)</f>
        <v>0</v>
      </c>
      <c r="T71" s="74">
        <f>+IF(S71=1,0,IF(OR(D$4=3,D$4=1),0,1))</f>
        <v>1</v>
      </c>
      <c r="U71" s="75">
        <f t="shared" si="74"/>
        <v>1</v>
      </c>
      <c r="V71" s="165"/>
      <c r="W71" s="401"/>
    </row>
    <row r="72" spans="1:23" ht="49.5" customHeight="1" x14ac:dyDescent="0.2">
      <c r="A72" s="404"/>
      <c r="B72" s="405" t="s">
        <v>53</v>
      </c>
      <c r="C72" s="406"/>
      <c r="D72" s="407"/>
      <c r="E72" s="68" t="str">
        <f t="shared" si="70"/>
        <v/>
      </c>
      <c r="F72" s="69"/>
      <c r="G72" s="99"/>
      <c r="H72" s="71" t="b">
        <v>0</v>
      </c>
      <c r="I72" s="72" t="b">
        <f t="shared" si="71"/>
        <v>1</v>
      </c>
      <c r="J72" s="72">
        <f t="shared" si="3"/>
        <v>10</v>
      </c>
      <c r="K72" s="184"/>
      <c r="L72" s="173"/>
      <c r="M72" s="178"/>
      <c r="N72" s="73"/>
      <c r="O72" s="184">
        <v>20</v>
      </c>
      <c r="P72" s="173">
        <v>20</v>
      </c>
      <c r="Q72" s="178">
        <v>11</v>
      </c>
      <c r="R72" s="73">
        <f t="shared" si="4"/>
        <v>20</v>
      </c>
      <c r="S72" s="74">
        <f>+IF(OR(J72&gt;R72,J72=R72),1,0)</f>
        <v>0</v>
      </c>
      <c r="T72" s="74">
        <f>+IF(S72=1,0,IF(OR(D$4=2,D$4=1),0,1))</f>
        <v>0</v>
      </c>
      <c r="U72" s="75" t="str">
        <f t="shared" si="74"/>
        <v/>
      </c>
      <c r="V72" s="165"/>
      <c r="W72" s="401"/>
    </row>
    <row r="73" spans="1:23" ht="50.25" customHeight="1" x14ac:dyDescent="0.2">
      <c r="A73" s="353"/>
      <c r="B73" s="345" t="s">
        <v>121</v>
      </c>
      <c r="C73" s="346"/>
      <c r="D73" s="347"/>
      <c r="E73" s="85" t="str">
        <f t="shared" si="70"/>
        <v>demandé</v>
      </c>
      <c r="F73" s="86"/>
      <c r="G73" s="141"/>
      <c r="H73" s="77" t="b">
        <v>0</v>
      </c>
      <c r="I73" s="78" t="b">
        <f t="shared" ref="I73" si="75">+IF(H73=TRUE,FALSE,TRUE)</f>
        <v>1</v>
      </c>
      <c r="J73" s="78">
        <f t="shared" ref="J73" si="76">+IF(H73=TRUE,11,10)</f>
        <v>10</v>
      </c>
      <c r="K73" s="192"/>
      <c r="L73" s="174"/>
      <c r="M73" s="179"/>
      <c r="N73" s="79"/>
      <c r="O73" s="192">
        <v>20</v>
      </c>
      <c r="P73" s="174">
        <v>11</v>
      </c>
      <c r="Q73" s="179">
        <v>11</v>
      </c>
      <c r="R73" s="79">
        <f t="shared" ref="R73" si="77">+IF(D$4=0,"",IF(D$4=1,+(O73),IF(D$4=2,P73,IF(D$4=3,Q73,"1"))))</f>
        <v>11</v>
      </c>
      <c r="S73" s="80">
        <f>+IF(OR(J73&gt;R73,J73=R73),1,0)</f>
        <v>0</v>
      </c>
      <c r="T73" s="80">
        <f t="shared" ref="T73" si="78">+IF(S73=1,0,IF(D$4=1,0,1))</f>
        <v>1</v>
      </c>
      <c r="U73" s="88">
        <f t="shared" si="74"/>
        <v>1</v>
      </c>
      <c r="V73" s="167"/>
      <c r="W73" s="402"/>
    </row>
    <row r="74" spans="1:23" ht="72" customHeight="1" x14ac:dyDescent="0.2">
      <c r="A74" s="403" t="s">
        <v>43</v>
      </c>
      <c r="B74" s="365" t="s">
        <v>123</v>
      </c>
      <c r="C74" s="516"/>
      <c r="D74" s="517"/>
      <c r="E74" s="100" t="str">
        <f>+IF(R74=1,"demandé",IF(R74=5,"possible",IF(R74=0,"non autorisé","")))</f>
        <v>demandé</v>
      </c>
      <c r="F74" s="139" t="s">
        <v>15</v>
      </c>
      <c r="G74" s="140" t="s">
        <v>15</v>
      </c>
      <c r="H74" s="62" t="b">
        <v>1</v>
      </c>
      <c r="I74" s="64" t="b">
        <f t="shared" si="0"/>
        <v>0</v>
      </c>
      <c r="J74" s="64">
        <f t="shared" si="3"/>
        <v>11</v>
      </c>
      <c r="K74" s="191"/>
      <c r="L74" s="172"/>
      <c r="M74" s="177"/>
      <c r="N74" s="115"/>
      <c r="O74" s="191">
        <v>1</v>
      </c>
      <c r="P74" s="172">
        <v>1</v>
      </c>
      <c r="Q74" s="177">
        <v>1</v>
      </c>
      <c r="R74" s="115">
        <f t="shared" si="4"/>
        <v>1</v>
      </c>
      <c r="S74" s="66">
        <f>+SUM(S75:S76)</f>
        <v>0</v>
      </c>
      <c r="T74" s="66">
        <f>+SUM(T75:T76)</f>
        <v>1</v>
      </c>
      <c r="U74" s="82">
        <f>+IF(T74&gt;0,T74,IF(S74&gt;0,-1,""))</f>
        <v>1</v>
      </c>
      <c r="V74" s="166"/>
      <c r="W74" s="518" t="s">
        <v>172</v>
      </c>
    </row>
    <row r="75" spans="1:23" ht="54" customHeight="1" x14ac:dyDescent="0.2">
      <c r="A75" s="352"/>
      <c r="B75" s="345" t="s">
        <v>66</v>
      </c>
      <c r="C75" s="346"/>
      <c r="D75" s="347"/>
      <c r="E75" s="68" t="str">
        <f t="shared" ref="E75" si="79">+IF(OR(R75=11,R75&lt;12),"demandé",IF(R75=5,"possible",IF(R75=0,"non autorisé","")))</f>
        <v/>
      </c>
      <c r="F75" s="69"/>
      <c r="G75" s="99"/>
      <c r="H75" s="71" t="b">
        <v>0</v>
      </c>
      <c r="I75" s="72" t="b">
        <f t="shared" ref="I75" si="80">+IF(H75=TRUE,FALSE,TRUE)</f>
        <v>1</v>
      </c>
      <c r="J75" s="72">
        <f t="shared" ref="J75" si="81">+IF(H75=TRUE,11,10)</f>
        <v>10</v>
      </c>
      <c r="K75" s="184"/>
      <c r="L75" s="173"/>
      <c r="M75" s="178"/>
      <c r="N75" s="73"/>
      <c r="O75" s="184">
        <v>11</v>
      </c>
      <c r="P75" s="173">
        <v>20</v>
      </c>
      <c r="Q75" s="178">
        <v>20</v>
      </c>
      <c r="R75" s="73">
        <f t="shared" ref="R75" si="82">+IF(D$4=0,"",IF(D$4=1,+(O75),IF(D$4=2,P75,IF(D$4=3,Q75,"1"))))</f>
        <v>20</v>
      </c>
      <c r="S75" s="74">
        <f>+IF(OR(J75&gt;R75,J75=R75),1,0)</f>
        <v>0</v>
      </c>
      <c r="T75" s="74">
        <f>+IF(S75=1,0,IF(OR(D$4=2,D$4=3),0,1))</f>
        <v>0</v>
      </c>
      <c r="U75" s="75" t="str">
        <f t="shared" ref="U75" si="83">+IF(T75&gt;0,1,IF(S75&lt;1,"",-1))</f>
        <v/>
      </c>
      <c r="V75" s="165"/>
      <c r="W75" s="519"/>
    </row>
    <row r="76" spans="1:23" ht="54" customHeight="1" thickBot="1" x14ac:dyDescent="0.25">
      <c r="A76" s="528"/>
      <c r="B76" s="529" t="s">
        <v>173</v>
      </c>
      <c r="C76" s="389"/>
      <c r="D76" s="390"/>
      <c r="E76" s="130" t="str">
        <f t="shared" ref="E76" si="84">+IF(OR(R76=11,R76&lt;12),"demandé",IF(R76=5,"possible",IF(R76=0,"non autorisé","")))</f>
        <v>demandé</v>
      </c>
      <c r="F76" s="131"/>
      <c r="G76" s="158"/>
      <c r="H76" s="133" t="b">
        <v>0</v>
      </c>
      <c r="I76" s="134" t="b">
        <f t="shared" si="0"/>
        <v>1</v>
      </c>
      <c r="J76" s="134">
        <f t="shared" si="3"/>
        <v>10</v>
      </c>
      <c r="K76" s="185"/>
      <c r="L76" s="175"/>
      <c r="M76" s="180"/>
      <c r="N76" s="135"/>
      <c r="O76" s="185">
        <v>20</v>
      </c>
      <c r="P76" s="175">
        <v>11</v>
      </c>
      <c r="Q76" s="180">
        <v>11</v>
      </c>
      <c r="R76" s="135">
        <f t="shared" si="4"/>
        <v>11</v>
      </c>
      <c r="S76" s="136">
        <f>+IF(OR(J76&gt;R76,J76=R76),1,0)</f>
        <v>0</v>
      </c>
      <c r="T76" s="136">
        <f t="shared" ref="T76" si="85">+IF(S76=1,0,IF(D$4=1,0,1))</f>
        <v>1</v>
      </c>
      <c r="U76" s="137">
        <f t="shared" ref="U76" si="86">+IF(T76&gt;0,1,IF(S76&lt;1,"",-1))</f>
        <v>1</v>
      </c>
      <c r="V76" s="168"/>
      <c r="W76" s="519"/>
    </row>
    <row r="77" spans="1:23" ht="55.5" customHeight="1" x14ac:dyDescent="0.2">
      <c r="A77" s="352" t="s">
        <v>44</v>
      </c>
      <c r="B77" s="420" t="s">
        <v>171</v>
      </c>
      <c r="C77" s="421"/>
      <c r="D77" s="422"/>
      <c r="E77" s="100" t="str">
        <f>+IF(R77=1,"demandé",IF(R77=5,"possible",IF(R77=0,"non autorisé","")))</f>
        <v>demandé</v>
      </c>
      <c r="F77" s="159" t="s">
        <v>15</v>
      </c>
      <c r="G77" s="160" t="s">
        <v>15</v>
      </c>
      <c r="H77" s="155" t="b">
        <v>1</v>
      </c>
      <c r="I77" s="63" t="b">
        <f t="shared" si="0"/>
        <v>0</v>
      </c>
      <c r="J77" s="63">
        <f t="shared" si="3"/>
        <v>11</v>
      </c>
      <c r="K77" s="193"/>
      <c r="L77" s="188"/>
      <c r="M77" s="183"/>
      <c r="N77" s="156"/>
      <c r="O77" s="193">
        <v>1</v>
      </c>
      <c r="P77" s="188">
        <v>1</v>
      </c>
      <c r="Q77" s="183">
        <v>1</v>
      </c>
      <c r="R77" s="156">
        <f t="shared" si="4"/>
        <v>1</v>
      </c>
      <c r="S77" s="157">
        <f>+SUM(S78:S81)</f>
        <v>0</v>
      </c>
      <c r="T77" s="157">
        <f>+SUM(T78:T81)</f>
        <v>3</v>
      </c>
      <c r="U77" s="161">
        <f>+IF(T77&gt;0,1,IF(S77&gt;0,-1,""))</f>
        <v>1</v>
      </c>
      <c r="V77" s="169"/>
      <c r="W77" s="518" t="s">
        <v>180</v>
      </c>
    </row>
    <row r="78" spans="1:23" ht="49.5" customHeight="1" x14ac:dyDescent="0.2">
      <c r="A78" s="404"/>
      <c r="B78" s="345" t="s">
        <v>56</v>
      </c>
      <c r="C78" s="346"/>
      <c r="D78" s="347"/>
      <c r="E78" s="68" t="str">
        <f t="shared" ref="E78" si="87">+IF(OR(R78=11,R78&lt;12),"demandé",IF(R78=5,"possible",IF(R78=0,"non autorisé","")))</f>
        <v/>
      </c>
      <c r="F78" s="69"/>
      <c r="G78" s="99"/>
      <c r="H78" s="71" t="b">
        <v>0</v>
      </c>
      <c r="I78" s="72" t="b">
        <f t="shared" si="0"/>
        <v>1</v>
      </c>
      <c r="J78" s="72">
        <f t="shared" si="3"/>
        <v>10</v>
      </c>
      <c r="K78" s="184"/>
      <c r="L78" s="173"/>
      <c r="M78" s="178"/>
      <c r="N78" s="73"/>
      <c r="O78" s="184">
        <v>11</v>
      </c>
      <c r="P78" s="173">
        <v>20</v>
      </c>
      <c r="Q78" s="178">
        <v>20</v>
      </c>
      <c r="R78" s="73">
        <f t="shared" si="4"/>
        <v>20</v>
      </c>
      <c r="S78" s="74">
        <f>+IF(OR(J78&gt;R78,J78=R78),1,0)</f>
        <v>0</v>
      </c>
      <c r="T78" s="74">
        <f>+IF(S78=1,0,IF(OR(D$4=2,D$4=3),0,1))</f>
        <v>0</v>
      </c>
      <c r="U78" s="75" t="str">
        <f t="shared" ref="U78" si="88">+IF(T78&gt;0,1,IF(S78&lt;1,"",-1))</f>
        <v/>
      </c>
      <c r="V78" s="165"/>
      <c r="W78" s="519"/>
    </row>
    <row r="79" spans="1:23" ht="54" customHeight="1" x14ac:dyDescent="0.2">
      <c r="A79" s="404"/>
      <c r="B79" s="345" t="s">
        <v>169</v>
      </c>
      <c r="C79" s="346"/>
      <c r="D79" s="347"/>
      <c r="E79" s="68" t="str">
        <f t="shared" ref="E79:E80" si="89">+IF(OR(R79=11,R79&lt;12),"demandé",IF(R79=5,"possible",IF(R79=0,"non autorisé","")))</f>
        <v>demandé</v>
      </c>
      <c r="F79" s="69"/>
      <c r="G79" s="99"/>
      <c r="H79" s="71" t="b">
        <v>0</v>
      </c>
      <c r="I79" s="72" t="b">
        <f t="shared" si="0"/>
        <v>1</v>
      </c>
      <c r="J79" s="72">
        <f t="shared" ref="J79:J80" si="90">+IF(H79=TRUE,11,10)</f>
        <v>10</v>
      </c>
      <c r="K79" s="184"/>
      <c r="L79" s="173"/>
      <c r="M79" s="178"/>
      <c r="N79" s="73"/>
      <c r="O79" s="184">
        <v>20</v>
      </c>
      <c r="P79" s="173">
        <v>11</v>
      </c>
      <c r="Q79" s="178">
        <v>11</v>
      </c>
      <c r="R79" s="73">
        <f t="shared" ref="R79:R80" si="91">+IF(D$4=0,"",IF(D$4=1,+(O79),IF(D$4=2,P79,IF(D$4=3,Q79,"1"))))</f>
        <v>11</v>
      </c>
      <c r="S79" s="74">
        <f>+IF(OR(J79&gt;R79,J79=R79),1,0)</f>
        <v>0</v>
      </c>
      <c r="T79" s="74">
        <f>+IF(S79=1,0,IF(D$4=1,0,1))</f>
        <v>1</v>
      </c>
      <c r="U79" s="75">
        <f t="shared" ref="U79:U80" si="92">+IF(T79&gt;0,1,IF(S79&lt;1,"",-1))</f>
        <v>1</v>
      </c>
      <c r="V79" s="165"/>
      <c r="W79" s="519"/>
    </row>
    <row r="80" spans="1:23" ht="57.75" customHeight="1" x14ac:dyDescent="0.2">
      <c r="A80" s="404"/>
      <c r="B80" s="345" t="s">
        <v>54</v>
      </c>
      <c r="C80" s="346"/>
      <c r="D80" s="347"/>
      <c r="E80" s="68" t="str">
        <f t="shared" si="89"/>
        <v>demandé</v>
      </c>
      <c r="F80" s="69"/>
      <c r="G80" s="99"/>
      <c r="H80" s="71" t="b">
        <v>0</v>
      </c>
      <c r="I80" s="72" t="b">
        <f t="shared" ref="I80" si="93">+IF(H80=TRUE,FALSE,TRUE)</f>
        <v>1</v>
      </c>
      <c r="J80" s="72">
        <f t="shared" si="90"/>
        <v>10</v>
      </c>
      <c r="K80" s="184"/>
      <c r="L80" s="173"/>
      <c r="M80" s="178"/>
      <c r="N80" s="73"/>
      <c r="O80" s="184">
        <v>11</v>
      </c>
      <c r="P80" s="173">
        <v>11</v>
      </c>
      <c r="Q80" s="178">
        <v>11</v>
      </c>
      <c r="R80" s="73">
        <f t="shared" si="91"/>
        <v>11</v>
      </c>
      <c r="S80" s="74">
        <f>+IF(OR(J80&gt;R80,J80=R80),1,0)</f>
        <v>0</v>
      </c>
      <c r="T80" s="74">
        <f>+IF(S80=1,0,1)</f>
        <v>1</v>
      </c>
      <c r="U80" s="75">
        <f t="shared" si="92"/>
        <v>1</v>
      </c>
      <c r="V80" s="165"/>
      <c r="W80" s="519"/>
    </row>
    <row r="81" spans="1:37" ht="51.75" customHeight="1" x14ac:dyDescent="0.2">
      <c r="A81" s="353"/>
      <c r="B81" s="345" t="s">
        <v>55</v>
      </c>
      <c r="C81" s="346"/>
      <c r="D81" s="347"/>
      <c r="E81" s="85" t="str">
        <f t="shared" ref="E81" si="94">+IF(OR(R81=11,R81&lt;12),"demandé",IF(R81=5,"possible",IF(R81=0,"non autorisé","")))</f>
        <v>demandé</v>
      </c>
      <c r="F81" s="86"/>
      <c r="G81" s="141"/>
      <c r="H81" s="77" t="b">
        <v>0</v>
      </c>
      <c r="I81" s="78" t="b">
        <f t="shared" si="0"/>
        <v>1</v>
      </c>
      <c r="J81" s="78">
        <f t="shared" si="3"/>
        <v>10</v>
      </c>
      <c r="K81" s="192"/>
      <c r="L81" s="174"/>
      <c r="M81" s="179"/>
      <c r="N81" s="79"/>
      <c r="O81" s="192">
        <v>11</v>
      </c>
      <c r="P81" s="174">
        <v>11</v>
      </c>
      <c r="Q81" s="179">
        <v>11</v>
      </c>
      <c r="R81" s="79">
        <f t="shared" si="4"/>
        <v>11</v>
      </c>
      <c r="S81" s="80">
        <f>+IF(OR(J81&gt;R81,J81=R81),1,0)</f>
        <v>0</v>
      </c>
      <c r="T81" s="74">
        <f>+IF(S81=1,0,1)</f>
        <v>1</v>
      </c>
      <c r="U81" s="88">
        <f t="shared" ref="U81" si="95">+IF(T81&gt;0,1,IF(S81&lt;1,"",-1))</f>
        <v>1</v>
      </c>
      <c r="V81" s="167"/>
      <c r="W81" s="519"/>
    </row>
    <row r="82" spans="1:37" ht="37.5" customHeight="1" x14ac:dyDescent="0.2">
      <c r="A82" s="403" t="s">
        <v>35</v>
      </c>
      <c r="B82" s="365" t="s">
        <v>61</v>
      </c>
      <c r="C82" s="366"/>
      <c r="D82" s="367"/>
      <c r="E82" s="59" t="str">
        <f t="shared" ref="E82:E85" si="96">+IF(R82=10,"demandé",IF(R82=5,"possible",IF(R82=0,"non autorisé","")))</f>
        <v>demandé</v>
      </c>
      <c r="F82" s="159" t="s">
        <v>15</v>
      </c>
      <c r="G82" s="160" t="s">
        <v>15</v>
      </c>
      <c r="H82" s="62" t="b">
        <v>1</v>
      </c>
      <c r="I82" s="64" t="b">
        <f t="shared" ref="I82:I85" si="97">+IF(H82=TRUE,FALSE,TRUE)</f>
        <v>0</v>
      </c>
      <c r="J82" s="64">
        <f t="shared" ref="J82:J85" si="98">+IF(H82=TRUE,11,10)</f>
        <v>11</v>
      </c>
      <c r="K82" s="191"/>
      <c r="L82" s="172"/>
      <c r="M82" s="177"/>
      <c r="N82" s="115"/>
      <c r="O82" s="191">
        <v>10</v>
      </c>
      <c r="P82" s="172">
        <v>10</v>
      </c>
      <c r="Q82" s="177">
        <v>10</v>
      </c>
      <c r="R82" s="115">
        <f t="shared" ref="R82:R85" si="99">+IF(D$4=0,"",IF(D$4=1,+(O82),IF(D$4=2,P82,IF(D$4=3,Q82,"1"))))</f>
        <v>10</v>
      </c>
      <c r="S82" s="66">
        <f>+SUM(S83:S86)</f>
        <v>0</v>
      </c>
      <c r="T82" s="66">
        <f>+SUM(T83:T86)</f>
        <v>4</v>
      </c>
      <c r="U82" s="250">
        <f>+IF(T82&gt;0,T82,IF(S82&gt;0,-1,""))</f>
        <v>4</v>
      </c>
      <c r="V82" s="166"/>
      <c r="W82" s="342" t="s">
        <v>181</v>
      </c>
    </row>
    <row r="83" spans="1:37" ht="41.25" customHeight="1" x14ac:dyDescent="0.2">
      <c r="A83" s="404"/>
      <c r="B83" s="345" t="s">
        <v>62</v>
      </c>
      <c r="C83" s="346"/>
      <c r="D83" s="347"/>
      <c r="E83" s="68" t="str">
        <f t="shared" si="96"/>
        <v>demandé</v>
      </c>
      <c r="F83" s="83"/>
      <c r="G83" s="70"/>
      <c r="H83" s="71" t="b">
        <v>0</v>
      </c>
      <c r="I83" s="72" t="b">
        <f t="shared" si="97"/>
        <v>1</v>
      </c>
      <c r="J83" s="72">
        <f t="shared" si="98"/>
        <v>10</v>
      </c>
      <c r="K83" s="184"/>
      <c r="L83" s="173"/>
      <c r="M83" s="178"/>
      <c r="N83" s="73"/>
      <c r="O83" s="184">
        <v>10</v>
      </c>
      <c r="P83" s="173">
        <v>10</v>
      </c>
      <c r="Q83" s="178">
        <v>10</v>
      </c>
      <c r="R83" s="73">
        <f t="shared" si="99"/>
        <v>10</v>
      </c>
      <c r="S83" s="74">
        <f t="shared" ref="S83:S85" si="100">+IF(J83&gt;R83,1,0)</f>
        <v>0</v>
      </c>
      <c r="T83" s="74">
        <f t="shared" ref="T83:T85" si="101">+IF(S83=1,0,1)</f>
        <v>1</v>
      </c>
      <c r="U83" s="84">
        <f t="shared" ref="U83:U85" si="102">+IF(T83&gt;0,T83,IF(S83&gt;0,S83*-1,""))</f>
        <v>1</v>
      </c>
      <c r="V83" s="165"/>
      <c r="W83" s="343"/>
    </row>
    <row r="84" spans="1:37" ht="41.25" customHeight="1" x14ac:dyDescent="0.2">
      <c r="A84" s="404"/>
      <c r="B84" s="345" t="s">
        <v>63</v>
      </c>
      <c r="C84" s="346"/>
      <c r="D84" s="347"/>
      <c r="E84" s="68" t="str">
        <f t="shared" ref="E84" si="103">+IF(R84=10,"demandé",IF(R84=5,"possible",IF(R84=0,"non autorisé","")))</f>
        <v>demandé</v>
      </c>
      <c r="F84" s="83"/>
      <c r="G84" s="70"/>
      <c r="H84" s="71" t="b">
        <v>0</v>
      </c>
      <c r="I84" s="72" t="b">
        <f t="shared" ref="I84" si="104">+IF(H84=TRUE,FALSE,TRUE)</f>
        <v>1</v>
      </c>
      <c r="J84" s="72">
        <f t="shared" ref="J84" si="105">+IF(H84=TRUE,11,10)</f>
        <v>10</v>
      </c>
      <c r="K84" s="184"/>
      <c r="L84" s="173"/>
      <c r="M84" s="178"/>
      <c r="N84" s="73"/>
      <c r="O84" s="184">
        <v>10</v>
      </c>
      <c r="P84" s="173">
        <v>10</v>
      </c>
      <c r="Q84" s="178">
        <v>10</v>
      </c>
      <c r="R84" s="73">
        <f t="shared" ref="R84" si="106">+IF(D$4=0,"",IF(D$4=1,+(O84),IF(D$4=2,P84,IF(D$4=3,Q84,"1"))))</f>
        <v>10</v>
      </c>
      <c r="S84" s="74">
        <f t="shared" ref="S84" si="107">+IF(J84&gt;R84,1,0)</f>
        <v>0</v>
      </c>
      <c r="T84" s="74">
        <f t="shared" ref="T84" si="108">+IF(S84=1,0,1)</f>
        <v>1</v>
      </c>
      <c r="U84" s="84">
        <f t="shared" ref="U84" si="109">+IF(T84&gt;0,T84,IF(S84&gt;0,S84*-1,""))</f>
        <v>1</v>
      </c>
      <c r="V84" s="165"/>
      <c r="W84" s="343"/>
    </row>
    <row r="85" spans="1:37" ht="42" customHeight="1" x14ac:dyDescent="0.2">
      <c r="A85" s="404"/>
      <c r="B85" s="345" t="s">
        <v>64</v>
      </c>
      <c r="C85" s="346"/>
      <c r="D85" s="347"/>
      <c r="E85" s="68" t="str">
        <f t="shared" si="96"/>
        <v>demandé</v>
      </c>
      <c r="F85" s="83"/>
      <c r="G85" s="70"/>
      <c r="H85" s="71" t="b">
        <v>0</v>
      </c>
      <c r="I85" s="72" t="b">
        <f t="shared" si="97"/>
        <v>1</v>
      </c>
      <c r="J85" s="72">
        <f t="shared" si="98"/>
        <v>10</v>
      </c>
      <c r="K85" s="184"/>
      <c r="L85" s="173"/>
      <c r="M85" s="178"/>
      <c r="N85" s="73"/>
      <c r="O85" s="184">
        <v>10</v>
      </c>
      <c r="P85" s="173">
        <v>10</v>
      </c>
      <c r="Q85" s="178">
        <v>10</v>
      </c>
      <c r="R85" s="73">
        <f t="shared" si="99"/>
        <v>10</v>
      </c>
      <c r="S85" s="74">
        <f t="shared" si="100"/>
        <v>0</v>
      </c>
      <c r="T85" s="74">
        <f t="shared" si="101"/>
        <v>1</v>
      </c>
      <c r="U85" s="84">
        <f t="shared" si="102"/>
        <v>1</v>
      </c>
      <c r="V85" s="165"/>
      <c r="W85" s="343"/>
    </row>
    <row r="86" spans="1:37" ht="41.25" customHeight="1" x14ac:dyDescent="0.2">
      <c r="A86" s="353"/>
      <c r="B86" s="345" t="s">
        <v>65</v>
      </c>
      <c r="C86" s="346"/>
      <c r="D86" s="347"/>
      <c r="E86" s="85" t="str">
        <f t="shared" ref="E86" si="110">+IF(R86=10,"demandé",IF(R86=5,"possible",IF(R86=0,"non autorisé","")))</f>
        <v>demandé</v>
      </c>
      <c r="F86" s="163"/>
      <c r="G86" s="87"/>
      <c r="H86" s="77" t="b">
        <v>0</v>
      </c>
      <c r="I86" s="78" t="b">
        <f t="shared" si="0"/>
        <v>1</v>
      </c>
      <c r="J86" s="78">
        <f t="shared" si="3"/>
        <v>10</v>
      </c>
      <c r="K86" s="192"/>
      <c r="L86" s="174"/>
      <c r="M86" s="179"/>
      <c r="N86" s="79"/>
      <c r="O86" s="192">
        <v>10</v>
      </c>
      <c r="P86" s="174">
        <v>10</v>
      </c>
      <c r="Q86" s="179">
        <v>10</v>
      </c>
      <c r="R86" s="79">
        <f t="shared" si="4"/>
        <v>10</v>
      </c>
      <c r="S86" s="80">
        <f t="shared" si="5"/>
        <v>0</v>
      </c>
      <c r="T86" s="80">
        <f t="shared" si="6"/>
        <v>1</v>
      </c>
      <c r="U86" s="164">
        <f t="shared" ref="U86" si="111">+IF(T86&gt;0,T86,IF(S86&gt;0,S86*-1,""))</f>
        <v>1</v>
      </c>
      <c r="V86" s="167"/>
      <c r="W86" s="344"/>
    </row>
    <row r="87" spans="1:37" ht="38.25" customHeight="1" x14ac:dyDescent="0.2">
      <c r="A87" s="498" t="s">
        <v>12</v>
      </c>
      <c r="B87" s="365" t="s">
        <v>154</v>
      </c>
      <c r="C87" s="366"/>
      <c r="D87" s="367"/>
      <c r="E87" s="100" t="str">
        <f>+IF(R87=1,"demandé",IF(R87=5,"possible",IF(R87=0,"non autorisé","")))</f>
        <v>demandé</v>
      </c>
      <c r="F87" s="113" t="s">
        <v>15</v>
      </c>
      <c r="G87" s="114" t="s">
        <v>15</v>
      </c>
      <c r="H87" s="62" t="b">
        <v>0</v>
      </c>
      <c r="I87" s="64" t="b">
        <f t="shared" si="0"/>
        <v>1</v>
      </c>
      <c r="J87" s="64">
        <f t="shared" si="3"/>
        <v>10</v>
      </c>
      <c r="K87" s="191"/>
      <c r="L87" s="172"/>
      <c r="M87" s="177"/>
      <c r="N87" s="115"/>
      <c r="O87" s="191">
        <v>1</v>
      </c>
      <c r="P87" s="172">
        <v>1</v>
      </c>
      <c r="Q87" s="177">
        <v>1</v>
      </c>
      <c r="R87" s="115">
        <f t="shared" si="4"/>
        <v>1</v>
      </c>
      <c r="S87" s="66">
        <f>+SUM(S88:S90)</f>
        <v>0</v>
      </c>
      <c r="T87" s="66">
        <f>+SUM(T88:T90)</f>
        <v>3</v>
      </c>
      <c r="U87" s="161"/>
      <c r="V87" s="166"/>
      <c r="W87" s="116"/>
    </row>
    <row r="88" spans="1:37" ht="46.5" customHeight="1" x14ac:dyDescent="0.2">
      <c r="A88" s="499"/>
      <c r="B88" s="345" t="s">
        <v>17</v>
      </c>
      <c r="C88" s="346"/>
      <c r="D88" s="347"/>
      <c r="E88" s="68" t="str">
        <f t="shared" si="2"/>
        <v>demandé</v>
      </c>
      <c r="F88" s="69"/>
      <c r="G88" s="99"/>
      <c r="H88" s="71" t="b">
        <v>0</v>
      </c>
      <c r="I88" s="72" t="b">
        <f t="shared" si="0"/>
        <v>1</v>
      </c>
      <c r="J88" s="72">
        <f t="shared" si="3"/>
        <v>10</v>
      </c>
      <c r="K88" s="184"/>
      <c r="L88" s="173"/>
      <c r="M88" s="178"/>
      <c r="N88" s="73"/>
      <c r="O88" s="184">
        <v>10</v>
      </c>
      <c r="P88" s="173">
        <v>10</v>
      </c>
      <c r="Q88" s="178">
        <v>10</v>
      </c>
      <c r="R88" s="73">
        <f t="shared" si="4"/>
        <v>10</v>
      </c>
      <c r="S88" s="74">
        <f t="shared" si="5"/>
        <v>0</v>
      </c>
      <c r="T88" s="74">
        <f t="shared" si="6"/>
        <v>1</v>
      </c>
      <c r="U88" s="75">
        <f t="shared" si="1"/>
        <v>1</v>
      </c>
      <c r="V88" s="165"/>
      <c r="W88" s="117" t="s">
        <v>124</v>
      </c>
    </row>
    <row r="89" spans="1:37" ht="45" customHeight="1" x14ac:dyDescent="0.2">
      <c r="A89" s="500"/>
      <c r="B89" s="520" t="s">
        <v>18</v>
      </c>
      <c r="C89" s="452"/>
      <c r="D89" s="453"/>
      <c r="E89" s="76" t="str">
        <f t="shared" ref="E89" si="112">+IF(R89=10,"demandé",IF(R89=5,"possible",IF(R89=0,"non autorisé","")))</f>
        <v>demandé</v>
      </c>
      <c r="F89" s="105"/>
      <c r="G89" s="106"/>
      <c r="H89" s="107" t="b">
        <v>0</v>
      </c>
      <c r="I89" s="108" t="b">
        <f t="shared" ref="I89" si="113">+IF(H89=TRUE,FALSE,TRUE)</f>
        <v>1</v>
      </c>
      <c r="J89" s="108">
        <f t="shared" ref="J89" si="114">+IF(H89=TRUE,11,10)</f>
        <v>10</v>
      </c>
      <c r="K89" s="190"/>
      <c r="L89" s="187"/>
      <c r="M89" s="182"/>
      <c r="N89" s="109"/>
      <c r="O89" s="190">
        <v>10</v>
      </c>
      <c r="P89" s="187">
        <v>10</v>
      </c>
      <c r="Q89" s="182">
        <v>10</v>
      </c>
      <c r="R89" s="109">
        <f t="shared" ref="R89" si="115">+IF(D$4=0,"",IF(D$4=1,+(O89),IF(D$4=2,P89,IF(D$4=3,Q89,"1"))))</f>
        <v>10</v>
      </c>
      <c r="S89" s="110">
        <f t="shared" ref="S89" si="116">+IF(J89&gt;R89,1,0)</f>
        <v>0</v>
      </c>
      <c r="T89" s="110">
        <f t="shared" ref="T89" si="117">+IF(S89=1,0,1)</f>
        <v>1</v>
      </c>
      <c r="U89" s="111">
        <f t="shared" ref="U89" si="118">+IF(T89&gt;0,T89,IF(S89&gt;0,S89*-1,""))</f>
        <v>1</v>
      </c>
      <c r="V89" s="197"/>
      <c r="W89" s="118"/>
    </row>
    <row r="90" spans="1:37" ht="45" customHeight="1" x14ac:dyDescent="0.2">
      <c r="A90" s="500"/>
      <c r="B90" s="391" t="s">
        <v>125</v>
      </c>
      <c r="C90" s="392"/>
      <c r="D90" s="393"/>
      <c r="E90" s="76"/>
      <c r="F90" s="105"/>
      <c r="G90" s="106"/>
      <c r="H90" s="107" t="b">
        <v>0</v>
      </c>
      <c r="I90" s="108" t="b">
        <f t="shared" si="0"/>
        <v>1</v>
      </c>
      <c r="J90" s="108">
        <f t="shared" si="3"/>
        <v>10</v>
      </c>
      <c r="K90" s="190"/>
      <c r="L90" s="187"/>
      <c r="M90" s="182"/>
      <c r="N90" s="109"/>
      <c r="O90" s="190">
        <v>10</v>
      </c>
      <c r="P90" s="187">
        <v>10</v>
      </c>
      <c r="Q90" s="182">
        <v>10</v>
      </c>
      <c r="R90" s="109">
        <f t="shared" si="4"/>
        <v>10</v>
      </c>
      <c r="S90" s="110">
        <f t="shared" si="5"/>
        <v>0</v>
      </c>
      <c r="T90" s="110">
        <f t="shared" si="6"/>
        <v>1</v>
      </c>
      <c r="U90" s="111"/>
      <c r="V90" s="197"/>
      <c r="W90" s="118" t="s">
        <v>126</v>
      </c>
    </row>
    <row r="91" spans="1:37" ht="198.75" customHeight="1" x14ac:dyDescent="0.2">
      <c r="A91" s="23" t="s">
        <v>127</v>
      </c>
      <c r="B91" s="339" t="s">
        <v>155</v>
      </c>
      <c r="C91" s="340"/>
      <c r="D91" s="341"/>
      <c r="E91" s="24" t="str">
        <f t="shared" si="2"/>
        <v>demandé</v>
      </c>
      <c r="F91" s="17"/>
      <c r="G91" s="42"/>
      <c r="H91" s="12" t="b">
        <v>0</v>
      </c>
      <c r="I91" s="25" t="b">
        <f t="shared" si="0"/>
        <v>1</v>
      </c>
      <c r="J91" s="25">
        <f t="shared" si="3"/>
        <v>10</v>
      </c>
      <c r="K91" s="38"/>
      <c r="L91" s="39"/>
      <c r="M91" s="40"/>
      <c r="N91" s="112"/>
      <c r="O91" s="38">
        <v>10</v>
      </c>
      <c r="P91" s="39">
        <v>10</v>
      </c>
      <c r="Q91" s="40">
        <v>10</v>
      </c>
      <c r="R91" s="112">
        <f t="shared" si="4"/>
        <v>10</v>
      </c>
      <c r="S91" s="26">
        <f t="shared" si="5"/>
        <v>0</v>
      </c>
      <c r="T91" s="26">
        <f t="shared" si="6"/>
        <v>1</v>
      </c>
      <c r="U91" s="16">
        <f t="shared" si="1"/>
        <v>1</v>
      </c>
      <c r="V91" s="170"/>
      <c r="W91" s="273" t="s">
        <v>128</v>
      </c>
    </row>
    <row r="92" spans="1:37" s="36" customFormat="1" ht="63.75" x14ac:dyDescent="0.2">
      <c r="A92" s="23" t="s">
        <v>129</v>
      </c>
      <c r="B92" s="339" t="s">
        <v>14</v>
      </c>
      <c r="C92" s="340"/>
      <c r="D92" s="341"/>
      <c r="E92" s="24" t="str">
        <f t="shared" si="2"/>
        <v>demandé</v>
      </c>
      <c r="F92" s="9"/>
      <c r="G92" s="119"/>
      <c r="H92" s="10" t="b">
        <v>0</v>
      </c>
      <c r="I92" s="37" t="b">
        <f t="shared" si="0"/>
        <v>1</v>
      </c>
      <c r="J92" s="37">
        <f t="shared" si="3"/>
        <v>10</v>
      </c>
      <c r="K92" s="38"/>
      <c r="L92" s="39"/>
      <c r="M92" s="40"/>
      <c r="N92" s="120"/>
      <c r="O92" s="38">
        <v>10</v>
      </c>
      <c r="P92" s="39">
        <v>10</v>
      </c>
      <c r="Q92" s="40">
        <v>10</v>
      </c>
      <c r="R92" s="120">
        <f t="shared" si="4"/>
        <v>10</v>
      </c>
      <c r="S92" s="41">
        <f t="shared" si="5"/>
        <v>0</v>
      </c>
      <c r="T92" s="41">
        <f t="shared" si="6"/>
        <v>1</v>
      </c>
      <c r="U92" s="42">
        <f t="shared" si="1"/>
        <v>1</v>
      </c>
      <c r="V92" s="171"/>
      <c r="W92" s="33" t="s">
        <v>156</v>
      </c>
      <c r="X92" s="303"/>
      <c r="Y92" s="287"/>
      <c r="Z92" s="287"/>
      <c r="AA92" s="287"/>
      <c r="AB92" s="287"/>
      <c r="AC92" s="287"/>
      <c r="AD92" s="287"/>
      <c r="AE92" s="287"/>
      <c r="AF92" s="287"/>
      <c r="AG92" s="287"/>
      <c r="AH92" s="287"/>
    </row>
    <row r="93" spans="1:37" s="36" customFormat="1" ht="36.75" customHeight="1" x14ac:dyDescent="0.2">
      <c r="A93" s="23" t="s">
        <v>130</v>
      </c>
      <c r="B93" s="339" t="s">
        <v>36</v>
      </c>
      <c r="C93" s="340"/>
      <c r="D93" s="341"/>
      <c r="E93" s="24" t="str">
        <f t="shared" ref="E93:E94" si="119">+IF(R93=10,"demandé",IF(R93=5,"possible",IF(R93=0,"non autorisé","")))</f>
        <v>demandé</v>
      </c>
      <c r="F93" s="9"/>
      <c r="G93" s="9"/>
      <c r="H93" s="10" t="b">
        <v>0</v>
      </c>
      <c r="I93" s="37" t="b">
        <f t="shared" si="0"/>
        <v>1</v>
      </c>
      <c r="J93" s="37">
        <f t="shared" si="3"/>
        <v>10</v>
      </c>
      <c r="K93" s="38"/>
      <c r="L93" s="39"/>
      <c r="M93" s="40"/>
      <c r="N93" s="120"/>
      <c r="O93" s="38">
        <v>10</v>
      </c>
      <c r="P93" s="39">
        <v>10</v>
      </c>
      <c r="Q93" s="40">
        <v>10</v>
      </c>
      <c r="R93" s="120">
        <f t="shared" si="4"/>
        <v>10</v>
      </c>
      <c r="S93" s="41">
        <f t="shared" si="5"/>
        <v>0</v>
      </c>
      <c r="T93" s="41">
        <f t="shared" si="6"/>
        <v>1</v>
      </c>
      <c r="U93" s="42">
        <f t="shared" ref="U93" si="120">+IF(T93&gt;0,T93,IF(S93&gt;0,S93*-1,""))</f>
        <v>1</v>
      </c>
      <c r="V93" s="1"/>
      <c r="W93" s="33" t="s">
        <v>131</v>
      </c>
      <c r="X93" s="303"/>
      <c r="Y93" s="287"/>
      <c r="Z93" s="287"/>
      <c r="AA93" s="287"/>
      <c r="AB93" s="287"/>
      <c r="AC93" s="287"/>
      <c r="AD93" s="287"/>
      <c r="AE93" s="287"/>
      <c r="AF93" s="287"/>
      <c r="AG93" s="287"/>
      <c r="AH93" s="287"/>
    </row>
    <row r="94" spans="1:37" s="36" customFormat="1" ht="38.25" customHeight="1" x14ac:dyDescent="0.2">
      <c r="A94" s="403" t="s">
        <v>37</v>
      </c>
      <c r="B94" s="365" t="s">
        <v>132</v>
      </c>
      <c r="C94" s="366"/>
      <c r="D94" s="367"/>
      <c r="E94" s="59" t="str">
        <f t="shared" si="119"/>
        <v>demandé</v>
      </c>
      <c r="F94" s="145"/>
      <c r="G94" s="146"/>
      <c r="H94" s="62" t="b">
        <v>0</v>
      </c>
      <c r="I94" s="147" t="b">
        <f t="shared" ref="I94" si="121">+IF(H94=TRUE,FALSE,TRUE)</f>
        <v>1</v>
      </c>
      <c r="J94" s="64">
        <f t="shared" ref="J94" si="122">+IF(H94=TRUE,11,10)</f>
        <v>10</v>
      </c>
      <c r="K94" s="191"/>
      <c r="L94" s="172"/>
      <c r="M94" s="177"/>
      <c r="N94" s="115"/>
      <c r="O94" s="191">
        <v>1</v>
      </c>
      <c r="P94" s="172">
        <v>10</v>
      </c>
      <c r="Q94" s="177">
        <v>10</v>
      </c>
      <c r="R94" s="115">
        <f t="shared" ref="R94" si="123">+IF(D$4=0,"",IF(D$4=1,+(O94),IF(D$4=2,P94,IF(D$4=3,Q94,"1"))))</f>
        <v>10</v>
      </c>
      <c r="S94" s="66">
        <f t="shared" ref="S94" si="124">+IF(J94&gt;R94,1,0)</f>
        <v>0</v>
      </c>
      <c r="T94" s="66">
        <f>+IF(S94=1,0,IF(S95=1,0,1))</f>
        <v>1</v>
      </c>
      <c r="U94" s="67">
        <f>+IF(T94&gt;0,T94,IF(S94&gt;0,-1,""))</f>
        <v>1</v>
      </c>
      <c r="V94" s="408"/>
      <c r="W94" s="399" t="s">
        <v>157</v>
      </c>
      <c r="X94" s="303"/>
      <c r="Y94" s="287"/>
      <c r="Z94" s="287"/>
      <c r="AA94" s="287"/>
      <c r="AB94" s="287"/>
      <c r="AC94" s="287"/>
      <c r="AD94" s="287"/>
      <c r="AE94" s="287"/>
      <c r="AF94" s="287"/>
      <c r="AG94" s="287"/>
      <c r="AH94" s="287"/>
    </row>
    <row r="95" spans="1:37" s="36" customFormat="1" ht="33.75" customHeight="1" x14ac:dyDescent="0.2">
      <c r="A95" s="353"/>
      <c r="B95" s="391" t="s">
        <v>158</v>
      </c>
      <c r="C95" s="392"/>
      <c r="D95" s="393"/>
      <c r="E95" s="85" t="str">
        <f t="shared" ref="E95" si="125">+IF(R95=10,"demandé",IF(R95=5,"possible",IF(R95=0,"non autorisé","")))</f>
        <v>demandé</v>
      </c>
      <c r="F95" s="328"/>
      <c r="G95" s="329"/>
      <c r="H95" s="77" t="b">
        <v>0</v>
      </c>
      <c r="I95" s="330" t="b">
        <f t="shared" si="0"/>
        <v>1</v>
      </c>
      <c r="J95" s="78">
        <f t="shared" si="3"/>
        <v>10</v>
      </c>
      <c r="K95" s="192"/>
      <c r="L95" s="174"/>
      <c r="M95" s="179"/>
      <c r="N95" s="79"/>
      <c r="O95" s="192">
        <v>1</v>
      </c>
      <c r="P95" s="174">
        <v>10</v>
      </c>
      <c r="Q95" s="179">
        <v>10</v>
      </c>
      <c r="R95" s="79">
        <f t="shared" si="4"/>
        <v>10</v>
      </c>
      <c r="S95" s="80">
        <f t="shared" si="5"/>
        <v>0</v>
      </c>
      <c r="T95" s="80">
        <f t="shared" si="6"/>
        <v>1</v>
      </c>
      <c r="U95" s="88"/>
      <c r="V95" s="409"/>
      <c r="W95" s="402"/>
      <c r="X95" s="303"/>
      <c r="Y95" s="287"/>
      <c r="Z95" s="287"/>
      <c r="AA95" s="287"/>
      <c r="AB95" s="287"/>
      <c r="AC95" s="287"/>
      <c r="AD95" s="287"/>
      <c r="AE95" s="287"/>
      <c r="AF95" s="287"/>
      <c r="AG95" s="287"/>
      <c r="AH95" s="287"/>
      <c r="AI95" s="44"/>
      <c r="AJ95" s="44"/>
      <c r="AK95" s="44"/>
    </row>
    <row r="96" spans="1:37" ht="36.75" customHeight="1" thickBot="1" x14ac:dyDescent="0.25">
      <c r="A96" s="371" t="s">
        <v>39</v>
      </c>
      <c r="B96" s="372"/>
      <c r="C96" s="372"/>
      <c r="D96" s="372"/>
      <c r="E96" s="372"/>
      <c r="F96" s="372"/>
      <c r="G96" s="372"/>
      <c r="H96" s="372"/>
      <c r="I96" s="372"/>
      <c r="J96" s="372"/>
      <c r="K96" s="372"/>
      <c r="L96" s="372"/>
      <c r="M96" s="372"/>
      <c r="N96" s="372"/>
      <c r="O96" s="372"/>
      <c r="P96" s="372"/>
      <c r="Q96" s="372"/>
      <c r="R96" s="372"/>
      <c r="S96" s="372"/>
      <c r="T96" s="372"/>
      <c r="U96" s="372"/>
      <c r="V96" s="372"/>
      <c r="W96" s="373"/>
      <c r="X96" s="303"/>
      <c r="Y96" s="287"/>
      <c r="Z96" s="287"/>
      <c r="AA96" s="287"/>
      <c r="AB96" s="287"/>
      <c r="AC96" s="287"/>
      <c r="AD96" s="287"/>
      <c r="AE96" s="287"/>
      <c r="AF96" s="287"/>
      <c r="AG96" s="287"/>
      <c r="AH96" s="287"/>
      <c r="AI96" s="287"/>
      <c r="AJ96" s="287"/>
      <c r="AK96" s="287"/>
    </row>
    <row r="97" spans="1:37" s="36" customFormat="1" ht="36" customHeight="1" x14ac:dyDescent="0.2">
      <c r="A97" s="501" t="s">
        <v>134</v>
      </c>
      <c r="B97" s="396" t="s">
        <v>13</v>
      </c>
      <c r="C97" s="397"/>
      <c r="D97" s="398"/>
      <c r="E97" s="100" t="str">
        <f>+IF(R97=1,"demandé",IF(R97=5,"possible",IF(R97=0,"non autorisé","")))</f>
        <v>demandé</v>
      </c>
      <c r="F97" s="121" t="s">
        <v>15</v>
      </c>
      <c r="G97" s="122" t="s">
        <v>15</v>
      </c>
      <c r="H97" s="123" t="b">
        <v>1</v>
      </c>
      <c r="I97" s="124" t="b">
        <f t="shared" si="0"/>
        <v>0</v>
      </c>
      <c r="J97" s="124">
        <f t="shared" si="3"/>
        <v>11</v>
      </c>
      <c r="K97" s="125"/>
      <c r="L97" s="126"/>
      <c r="M97" s="127"/>
      <c r="N97" s="128"/>
      <c r="O97" s="125">
        <v>1</v>
      </c>
      <c r="P97" s="126">
        <v>1</v>
      </c>
      <c r="Q97" s="127">
        <v>1</v>
      </c>
      <c r="R97" s="128">
        <f t="shared" si="4"/>
        <v>1</v>
      </c>
      <c r="S97" s="129">
        <f t="shared" si="5"/>
        <v>1</v>
      </c>
      <c r="T97" s="129">
        <f>+SUM(T98:T100)</f>
        <v>3</v>
      </c>
      <c r="U97" s="104">
        <f t="shared" ref="U97:U100" si="126">+IF(T97&gt;0,T97,IF(S97&gt;0,S97*-1,""))</f>
        <v>3</v>
      </c>
      <c r="V97" s="69"/>
      <c r="W97" s="410"/>
      <c r="X97" s="303"/>
      <c r="Y97" s="287"/>
      <c r="Z97" s="287"/>
      <c r="AA97" s="287"/>
      <c r="AB97" s="287"/>
      <c r="AC97" s="287"/>
      <c r="AD97" s="287"/>
      <c r="AE97" s="287"/>
      <c r="AF97" s="287"/>
      <c r="AG97" s="287"/>
      <c r="AH97" s="287"/>
      <c r="AI97" s="287"/>
      <c r="AJ97" s="287"/>
      <c r="AK97" s="287"/>
    </row>
    <row r="98" spans="1:37" s="43" customFormat="1" ht="78.75" customHeight="1" x14ac:dyDescent="0.2">
      <c r="A98" s="502"/>
      <c r="B98" s="425" t="s">
        <v>133</v>
      </c>
      <c r="C98" s="346"/>
      <c r="D98" s="347"/>
      <c r="E98" s="68" t="str">
        <f t="shared" ref="E98:E100" si="127">+IF(R98=10,"demandé",IF(R98=5,"possible",IF(R98=0,"non autorisé","")))</f>
        <v>demandé</v>
      </c>
      <c r="F98" s="69"/>
      <c r="G98" s="70"/>
      <c r="H98" s="71" t="b">
        <v>0</v>
      </c>
      <c r="I98" s="72" t="b">
        <f t="shared" si="0"/>
        <v>1</v>
      </c>
      <c r="J98" s="72">
        <f t="shared" si="3"/>
        <v>10</v>
      </c>
      <c r="K98" s="184"/>
      <c r="L98" s="173"/>
      <c r="M98" s="178"/>
      <c r="N98" s="73"/>
      <c r="O98" s="184">
        <v>10</v>
      </c>
      <c r="P98" s="173">
        <v>10</v>
      </c>
      <c r="Q98" s="178">
        <v>10</v>
      </c>
      <c r="R98" s="73">
        <f t="shared" si="4"/>
        <v>10</v>
      </c>
      <c r="S98" s="74">
        <f t="shared" si="5"/>
        <v>0</v>
      </c>
      <c r="T98" s="74">
        <f t="shared" si="6"/>
        <v>1</v>
      </c>
      <c r="U98" s="75">
        <f t="shared" si="126"/>
        <v>1</v>
      </c>
      <c r="V98" s="165"/>
      <c r="W98" s="401"/>
      <c r="X98" s="303"/>
      <c r="Y98" s="287"/>
      <c r="Z98" s="287"/>
      <c r="AA98" s="287"/>
      <c r="AB98" s="287"/>
      <c r="AC98" s="287"/>
      <c r="AD98" s="287"/>
      <c r="AE98" s="287"/>
      <c r="AF98" s="287"/>
      <c r="AG98" s="287"/>
      <c r="AH98" s="287"/>
      <c r="AI98" s="287"/>
      <c r="AJ98" s="287"/>
      <c r="AK98" s="287"/>
    </row>
    <row r="99" spans="1:37" s="43" customFormat="1" ht="56.25" customHeight="1" x14ac:dyDescent="0.2">
      <c r="A99" s="502"/>
      <c r="B99" s="426" t="s">
        <v>135</v>
      </c>
      <c r="C99" s="346"/>
      <c r="D99" s="347"/>
      <c r="E99" s="68" t="str">
        <f t="shared" si="127"/>
        <v>demandé</v>
      </c>
      <c r="F99" s="69"/>
      <c r="G99" s="70"/>
      <c r="H99" s="71" t="b">
        <v>0</v>
      </c>
      <c r="I99" s="72" t="b">
        <f t="shared" si="0"/>
        <v>1</v>
      </c>
      <c r="J99" s="72">
        <f t="shared" si="3"/>
        <v>10</v>
      </c>
      <c r="K99" s="184"/>
      <c r="L99" s="173"/>
      <c r="M99" s="178"/>
      <c r="N99" s="73"/>
      <c r="O99" s="184">
        <v>10</v>
      </c>
      <c r="P99" s="173">
        <v>10</v>
      </c>
      <c r="Q99" s="178">
        <v>10</v>
      </c>
      <c r="R99" s="73">
        <f t="shared" si="4"/>
        <v>10</v>
      </c>
      <c r="S99" s="74">
        <f t="shared" si="5"/>
        <v>0</v>
      </c>
      <c r="T99" s="74">
        <f t="shared" si="6"/>
        <v>1</v>
      </c>
      <c r="U99" s="75">
        <f t="shared" si="126"/>
        <v>1</v>
      </c>
      <c r="V99" s="69"/>
      <c r="W99" s="401"/>
      <c r="X99" s="303"/>
      <c r="Y99" s="287"/>
      <c r="Z99" s="287"/>
      <c r="AA99" s="287"/>
      <c r="AB99" s="287"/>
      <c r="AC99" s="287"/>
      <c r="AD99" s="287"/>
      <c r="AE99" s="287"/>
      <c r="AF99" s="287"/>
      <c r="AG99" s="287"/>
      <c r="AH99" s="287"/>
      <c r="AI99" s="287"/>
      <c r="AJ99" s="287"/>
      <c r="AK99" s="287"/>
    </row>
    <row r="100" spans="1:37" s="44" customFormat="1" ht="59.25" customHeight="1" thickBot="1" x14ac:dyDescent="0.25">
      <c r="A100" s="503"/>
      <c r="B100" s="388" t="s">
        <v>136</v>
      </c>
      <c r="C100" s="389"/>
      <c r="D100" s="390"/>
      <c r="E100" s="130" t="str">
        <f t="shared" si="127"/>
        <v>demandé</v>
      </c>
      <c r="F100" s="131"/>
      <c r="G100" s="132"/>
      <c r="H100" s="133" t="b">
        <v>0</v>
      </c>
      <c r="I100" s="134" t="b">
        <f t="shared" si="0"/>
        <v>1</v>
      </c>
      <c r="J100" s="134">
        <f t="shared" si="3"/>
        <v>10</v>
      </c>
      <c r="K100" s="185"/>
      <c r="L100" s="175"/>
      <c r="M100" s="180"/>
      <c r="N100" s="135"/>
      <c r="O100" s="185">
        <v>10</v>
      </c>
      <c r="P100" s="175">
        <v>10</v>
      </c>
      <c r="Q100" s="180">
        <v>10</v>
      </c>
      <c r="R100" s="135">
        <f t="shared" si="4"/>
        <v>10</v>
      </c>
      <c r="S100" s="136">
        <f t="shared" si="5"/>
        <v>0</v>
      </c>
      <c r="T100" s="136">
        <f t="shared" si="6"/>
        <v>1</v>
      </c>
      <c r="U100" s="137">
        <f t="shared" si="126"/>
        <v>1</v>
      </c>
      <c r="V100" s="131"/>
      <c r="W100" s="411"/>
      <c r="X100" s="303"/>
      <c r="Y100" s="287"/>
      <c r="Z100" s="287"/>
      <c r="AA100" s="287"/>
      <c r="AB100" s="287"/>
      <c r="AC100" s="287"/>
      <c r="AD100" s="287"/>
      <c r="AE100" s="287"/>
      <c r="AF100" s="287"/>
      <c r="AG100" s="287"/>
      <c r="AH100" s="287"/>
      <c r="AI100" s="287"/>
      <c r="AJ100" s="287"/>
      <c r="AK100" s="287"/>
    </row>
    <row r="101" spans="1:37" ht="36.75" customHeight="1" thickBot="1" x14ac:dyDescent="0.25">
      <c r="A101" s="374" t="s">
        <v>40</v>
      </c>
      <c r="B101" s="394"/>
      <c r="C101" s="394"/>
      <c r="D101" s="394"/>
      <c r="E101" s="394"/>
      <c r="F101" s="394"/>
      <c r="G101" s="394"/>
      <c r="H101" s="394"/>
      <c r="I101" s="394"/>
      <c r="J101" s="394"/>
      <c r="K101" s="394"/>
      <c r="L101" s="394"/>
      <c r="M101" s="394"/>
      <c r="N101" s="394"/>
      <c r="O101" s="394"/>
      <c r="P101" s="394"/>
      <c r="Q101" s="394"/>
      <c r="R101" s="394"/>
      <c r="S101" s="394"/>
      <c r="T101" s="394"/>
      <c r="U101" s="394"/>
      <c r="V101" s="394"/>
      <c r="W101" s="395"/>
      <c r="X101" s="303"/>
      <c r="Y101" s="287"/>
      <c r="Z101" s="287"/>
      <c r="AA101" s="287"/>
      <c r="AB101" s="287"/>
      <c r="AC101" s="287"/>
      <c r="AD101" s="287"/>
      <c r="AE101" s="287"/>
      <c r="AF101" s="287"/>
      <c r="AG101" s="287"/>
      <c r="AH101" s="287"/>
      <c r="AI101" s="287"/>
      <c r="AJ101" s="287"/>
      <c r="AK101" s="287"/>
    </row>
    <row r="102" spans="1:37" s="36" customFormat="1" ht="70.5" customHeight="1" thickBot="1" x14ac:dyDescent="0.25">
      <c r="A102" s="23" t="s">
        <v>177</v>
      </c>
      <c r="B102" s="339" t="s">
        <v>176</v>
      </c>
      <c r="C102" s="340"/>
      <c r="D102" s="341"/>
      <c r="E102" s="24"/>
      <c r="F102" s="19"/>
      <c r="G102" s="9"/>
      <c r="H102" s="10" t="b">
        <v>0</v>
      </c>
      <c r="I102" s="37" t="b">
        <f t="shared" ref="I102" si="128">+IF(H102=TRUE,FALSE,TRUE)</f>
        <v>1</v>
      </c>
      <c r="J102" s="37">
        <f t="shared" ref="J102" si="129">+IF(H102=TRUE,11,10)</f>
        <v>10</v>
      </c>
      <c r="K102" s="38"/>
      <c r="L102" s="39"/>
      <c r="M102" s="40"/>
      <c r="N102" s="120"/>
      <c r="O102" s="38">
        <v>10</v>
      </c>
      <c r="P102" s="39">
        <v>10</v>
      </c>
      <c r="Q102" s="40">
        <v>10</v>
      </c>
      <c r="R102" s="120">
        <f t="shared" ref="R102" si="130">+IF(D$4=0,"",IF(D$4=1,+(O102),IF(D$4=2,P102,IF(D$4=3,Q102,"1"))))</f>
        <v>10</v>
      </c>
      <c r="S102" s="41">
        <f t="shared" ref="S102" si="131">+IF(J102&gt;R102,1,0)</f>
        <v>0</v>
      </c>
      <c r="T102" s="41">
        <f t="shared" ref="T102" si="132">+IF(S102=1,0,1)</f>
        <v>1</v>
      </c>
      <c r="U102" s="19"/>
      <c r="V102" s="11"/>
      <c r="W102" s="302" t="s">
        <v>178</v>
      </c>
      <c r="X102" s="303"/>
      <c r="Y102" s="287"/>
      <c r="Z102" s="287"/>
      <c r="AA102" s="287"/>
      <c r="AB102" s="287"/>
      <c r="AC102" s="287"/>
      <c r="AD102" s="287"/>
      <c r="AE102" s="287"/>
      <c r="AF102" s="287"/>
      <c r="AG102" s="287"/>
      <c r="AH102" s="287"/>
      <c r="AI102" s="287"/>
      <c r="AJ102" s="287"/>
      <c r="AK102" s="287"/>
    </row>
    <row r="103" spans="1:37" ht="56.25" customHeight="1" thickBot="1" x14ac:dyDescent="0.25">
      <c r="A103" s="412" t="s">
        <v>60</v>
      </c>
      <c r="B103" s="396" t="s">
        <v>137</v>
      </c>
      <c r="C103" s="397"/>
      <c r="D103" s="398"/>
      <c r="E103" s="100" t="str">
        <f>+IF(R103=1,"demandé",IF(R103=5,"possible",IF(R103=0,"non autorisé","")))</f>
        <v>demandé</v>
      </c>
      <c r="F103" s="148"/>
      <c r="G103" s="149"/>
      <c r="H103" s="150" t="b">
        <v>0</v>
      </c>
      <c r="I103" s="151" t="b">
        <f t="shared" ref="I103:I105" si="133">+IF(H103=TRUE,FALSE,TRUE)</f>
        <v>1</v>
      </c>
      <c r="J103" s="151">
        <f t="shared" ref="J103:J105" si="134">+IF(H103=TRUE,11,10)</f>
        <v>10</v>
      </c>
      <c r="K103" s="125"/>
      <c r="L103" s="126"/>
      <c r="M103" s="127"/>
      <c r="N103" s="152"/>
      <c r="O103" s="125">
        <v>1</v>
      </c>
      <c r="P103" s="126">
        <v>1</v>
      </c>
      <c r="Q103" s="127">
        <v>1</v>
      </c>
      <c r="R103" s="152">
        <f t="shared" ref="R103:R105" si="135">+IF(D$4=0,"",IF(D$4=1,+(O103),IF(D$4=2,P103,IF(D$4=3,Q103,"1"))))</f>
        <v>1</v>
      </c>
      <c r="S103" s="153">
        <f t="shared" ref="S103" si="136">+IF(J103&gt;R103,1,0)</f>
        <v>1</v>
      </c>
      <c r="T103" s="153">
        <f t="shared" ref="T103:T104" si="137">+IF(S103=1,0,1)</f>
        <v>0</v>
      </c>
      <c r="U103" s="154"/>
      <c r="V103" s="438"/>
      <c r="W103" s="416" t="s">
        <v>138</v>
      </c>
      <c r="X103" s="303"/>
      <c r="Y103" s="287"/>
      <c r="Z103" s="287"/>
      <c r="AA103" s="287"/>
      <c r="AB103" s="287"/>
      <c r="AC103" s="287"/>
      <c r="AD103" s="287"/>
      <c r="AE103" s="287"/>
      <c r="AF103" s="287"/>
      <c r="AG103" s="287"/>
      <c r="AH103" s="287"/>
      <c r="AI103" s="287"/>
      <c r="AJ103" s="287"/>
      <c r="AK103" s="287"/>
    </row>
    <row r="104" spans="1:37" ht="62.25" customHeight="1" x14ac:dyDescent="0.2">
      <c r="A104" s="352"/>
      <c r="B104" s="435" t="s">
        <v>159</v>
      </c>
      <c r="C104" s="436"/>
      <c r="D104" s="437"/>
      <c r="E104" s="68" t="str">
        <f t="shared" ref="E104:E105" si="138">+IF(R104=10,"demandé",IF(R104=5,"possible",IF(R104=0,"non autorisé","")))</f>
        <v>demandé</v>
      </c>
      <c r="F104" s="69"/>
      <c r="G104" s="70"/>
      <c r="H104" s="71" t="b">
        <v>0</v>
      </c>
      <c r="I104" s="151" t="b">
        <f t="shared" si="133"/>
        <v>1</v>
      </c>
      <c r="J104" s="72">
        <f t="shared" si="134"/>
        <v>10</v>
      </c>
      <c r="K104" s="184"/>
      <c r="L104" s="173"/>
      <c r="M104" s="178"/>
      <c r="N104" s="73"/>
      <c r="O104" s="184">
        <v>10</v>
      </c>
      <c r="P104" s="173">
        <v>10</v>
      </c>
      <c r="Q104" s="178">
        <v>10</v>
      </c>
      <c r="R104" s="73">
        <f t="shared" si="135"/>
        <v>10</v>
      </c>
      <c r="S104" s="74">
        <f>++IF(H100=FALSE,1,+IF(J104&gt;R104,1,0))</f>
        <v>1</v>
      </c>
      <c r="T104" s="74">
        <f t="shared" si="137"/>
        <v>0</v>
      </c>
      <c r="U104" s="75"/>
      <c r="V104" s="439"/>
      <c r="W104" s="417"/>
    </row>
    <row r="105" spans="1:37" ht="55.5" customHeight="1" thickBot="1" x14ac:dyDescent="0.25">
      <c r="A105" s="352"/>
      <c r="B105" s="413" t="s">
        <v>139</v>
      </c>
      <c r="C105" s="414"/>
      <c r="D105" s="415"/>
      <c r="E105" s="130" t="str">
        <f t="shared" si="138"/>
        <v>demandé</v>
      </c>
      <c r="F105" s="131"/>
      <c r="G105" s="132"/>
      <c r="H105" s="133" t="b">
        <v>0</v>
      </c>
      <c r="I105" s="134" t="b">
        <f t="shared" si="133"/>
        <v>1</v>
      </c>
      <c r="J105" s="134">
        <f t="shared" si="134"/>
        <v>10</v>
      </c>
      <c r="K105" s="185"/>
      <c r="L105" s="175"/>
      <c r="M105" s="180"/>
      <c r="N105" s="135"/>
      <c r="O105" s="185">
        <v>10</v>
      </c>
      <c r="P105" s="175">
        <v>10</v>
      </c>
      <c r="Q105" s="180">
        <v>10</v>
      </c>
      <c r="R105" s="135">
        <f t="shared" si="135"/>
        <v>10</v>
      </c>
      <c r="S105" s="136">
        <f>++IF(OR(H103=FALSE,H104=TRUE),1,+IF(J105&gt;R105,1,0))</f>
        <v>1</v>
      </c>
      <c r="T105" s="136">
        <f>+IF(S105=1,0,1)</f>
        <v>0</v>
      </c>
      <c r="U105" s="137">
        <f>+IF(H103=FALSE,0,+IF(T105&gt;0,T105,IF(S105&gt;0,S105*-1,"")))</f>
        <v>0</v>
      </c>
      <c r="V105" s="440"/>
      <c r="W105" s="418"/>
    </row>
    <row r="106" spans="1:37" ht="36.75" customHeight="1" thickBot="1" x14ac:dyDescent="0.25">
      <c r="A106" s="495" t="s">
        <v>160</v>
      </c>
      <c r="B106" s="496"/>
      <c r="C106" s="496"/>
      <c r="D106" s="496"/>
      <c r="E106" s="496"/>
      <c r="F106" s="496"/>
      <c r="G106" s="497"/>
      <c r="H106" s="58"/>
      <c r="I106" s="53"/>
      <c r="J106" s="53"/>
      <c r="K106" s="53"/>
      <c r="L106" s="53"/>
      <c r="M106" s="53"/>
      <c r="N106" s="53"/>
      <c r="O106" s="53"/>
      <c r="P106" s="53"/>
      <c r="Q106" s="53"/>
      <c r="R106" s="53"/>
      <c r="S106" s="53"/>
      <c r="T106" s="53"/>
      <c r="U106" s="53">
        <f>+T105+T97+T94+T93+T92+T91+T87+T82+T77+T74+T73+T70+T69+T68+T67+T66+IF(U57&lt;1,0,1)+SUM(T34:T36)+SUM(T28:T32)+SUM(T11:T21)+T23+T24+T54+T55+T56+T52+T50+T51+T49+T48+T47+T45+T37+T42</f>
        <v>47</v>
      </c>
      <c r="V106" s="493"/>
      <c r="W106" s="494"/>
    </row>
    <row r="107" spans="1:37" x14ac:dyDescent="0.2">
      <c r="A107" s="45"/>
      <c r="B107" s="45"/>
    </row>
    <row r="108" spans="1:37" x14ac:dyDescent="0.2">
      <c r="A108" s="45"/>
      <c r="B108" s="45"/>
    </row>
    <row r="109" spans="1:37" x14ac:dyDescent="0.2">
      <c r="A109" s="45"/>
      <c r="B109" s="45"/>
    </row>
    <row r="110" spans="1:37" x14ac:dyDescent="0.2">
      <c r="A110" s="45"/>
      <c r="B110" s="45"/>
    </row>
    <row r="111" spans="1:37" x14ac:dyDescent="0.2">
      <c r="A111" s="45"/>
      <c r="B111" s="45"/>
    </row>
    <row r="112" spans="1:37" x14ac:dyDescent="0.2">
      <c r="A112" s="45"/>
      <c r="B112" s="45"/>
    </row>
    <row r="113" spans="1:2" x14ac:dyDescent="0.2">
      <c r="A113" s="45"/>
      <c r="B113" s="45"/>
    </row>
    <row r="114" spans="1:2" x14ac:dyDescent="0.2">
      <c r="A114" s="45"/>
      <c r="B114" s="45"/>
    </row>
    <row r="115" spans="1:2" x14ac:dyDescent="0.2">
      <c r="A115" s="45"/>
      <c r="B115" s="45"/>
    </row>
    <row r="116" spans="1:2" x14ac:dyDescent="0.2">
      <c r="A116" s="45"/>
      <c r="B116" s="45"/>
    </row>
    <row r="117" spans="1:2" x14ac:dyDescent="0.2">
      <c r="A117" s="45"/>
      <c r="B117" s="45"/>
    </row>
    <row r="118" spans="1:2" x14ac:dyDescent="0.2">
      <c r="A118" s="45"/>
      <c r="B118" s="45"/>
    </row>
    <row r="119" spans="1:2" x14ac:dyDescent="0.2">
      <c r="A119" s="45"/>
      <c r="B119" s="45"/>
    </row>
    <row r="120" spans="1:2" x14ac:dyDescent="0.2">
      <c r="A120" s="45"/>
      <c r="B120" s="45"/>
    </row>
    <row r="121" spans="1:2" x14ac:dyDescent="0.2">
      <c r="A121" s="45"/>
      <c r="B121" s="45"/>
    </row>
    <row r="122" spans="1:2" x14ac:dyDescent="0.2">
      <c r="A122" s="45"/>
      <c r="B122" s="45"/>
    </row>
    <row r="123" spans="1:2" x14ac:dyDescent="0.2">
      <c r="A123" s="45"/>
      <c r="B123" s="45"/>
    </row>
    <row r="124" spans="1:2" x14ac:dyDescent="0.2">
      <c r="A124" s="45"/>
      <c r="B124" s="45"/>
    </row>
    <row r="125" spans="1:2" x14ac:dyDescent="0.2">
      <c r="A125" s="45"/>
      <c r="B125" s="45"/>
    </row>
    <row r="126" spans="1:2" x14ac:dyDescent="0.2">
      <c r="A126" s="45"/>
      <c r="B126" s="45"/>
    </row>
    <row r="127" spans="1:2" x14ac:dyDescent="0.2">
      <c r="A127" s="45"/>
      <c r="B127" s="45"/>
    </row>
    <row r="128" spans="1:2" x14ac:dyDescent="0.2">
      <c r="A128" s="45"/>
      <c r="B128" s="45"/>
    </row>
    <row r="129" spans="1:2" x14ac:dyDescent="0.2">
      <c r="A129" s="45"/>
      <c r="B129" s="45"/>
    </row>
    <row r="130" spans="1:2" x14ac:dyDescent="0.2">
      <c r="A130" s="45"/>
      <c r="B130" s="45"/>
    </row>
    <row r="131" spans="1:2" x14ac:dyDescent="0.2">
      <c r="A131" s="45"/>
      <c r="B131" s="45"/>
    </row>
    <row r="132" spans="1:2" x14ac:dyDescent="0.2">
      <c r="A132" s="45"/>
      <c r="B132" s="45"/>
    </row>
    <row r="133" spans="1:2" x14ac:dyDescent="0.2">
      <c r="A133" s="45"/>
      <c r="B133" s="45"/>
    </row>
    <row r="134" spans="1:2" x14ac:dyDescent="0.2">
      <c r="A134" s="45"/>
      <c r="B134" s="45"/>
    </row>
    <row r="135" spans="1:2" x14ac:dyDescent="0.2">
      <c r="A135" s="45"/>
      <c r="B135" s="45"/>
    </row>
    <row r="136" spans="1:2" x14ac:dyDescent="0.2">
      <c r="A136" s="45"/>
      <c r="B136" s="45"/>
    </row>
    <row r="137" spans="1:2" x14ac:dyDescent="0.2">
      <c r="A137" s="45"/>
      <c r="B137" s="45"/>
    </row>
    <row r="138" spans="1:2" x14ac:dyDescent="0.2">
      <c r="A138" s="45"/>
      <c r="B138" s="45"/>
    </row>
    <row r="139" spans="1:2" x14ac:dyDescent="0.2">
      <c r="A139" s="45"/>
      <c r="B139" s="45"/>
    </row>
    <row r="140" spans="1:2" x14ac:dyDescent="0.2">
      <c r="A140" s="45"/>
      <c r="B140" s="45"/>
    </row>
    <row r="141" spans="1:2" x14ac:dyDescent="0.2">
      <c r="A141" s="45"/>
      <c r="B141" s="45"/>
    </row>
    <row r="142" spans="1:2" x14ac:dyDescent="0.2">
      <c r="A142" s="45"/>
      <c r="B142" s="45"/>
    </row>
    <row r="143" spans="1:2" x14ac:dyDescent="0.2">
      <c r="A143" s="45"/>
      <c r="B143" s="45"/>
    </row>
    <row r="144" spans="1:2" x14ac:dyDescent="0.2">
      <c r="A144" s="45"/>
      <c r="B144" s="45"/>
    </row>
    <row r="145" spans="1:2" x14ac:dyDescent="0.2">
      <c r="A145" s="45"/>
      <c r="B145" s="45"/>
    </row>
    <row r="146" spans="1:2" x14ac:dyDescent="0.2">
      <c r="A146" s="45"/>
      <c r="B146" s="45"/>
    </row>
    <row r="147" spans="1:2" x14ac:dyDescent="0.2">
      <c r="A147" s="45"/>
      <c r="B147" s="45"/>
    </row>
    <row r="148" spans="1:2" x14ac:dyDescent="0.2">
      <c r="A148" s="45"/>
      <c r="B148" s="45"/>
    </row>
    <row r="149" spans="1:2" x14ac:dyDescent="0.2">
      <c r="A149" s="45"/>
      <c r="B149" s="45"/>
    </row>
    <row r="150" spans="1:2" x14ac:dyDescent="0.2">
      <c r="A150" s="45"/>
      <c r="B150" s="45"/>
    </row>
    <row r="151" spans="1:2" x14ac:dyDescent="0.2">
      <c r="A151" s="45"/>
      <c r="B151" s="45"/>
    </row>
    <row r="152" spans="1:2" x14ac:dyDescent="0.2">
      <c r="A152" s="45"/>
      <c r="B152" s="45"/>
    </row>
    <row r="153" spans="1:2" x14ac:dyDescent="0.2">
      <c r="A153" s="45"/>
      <c r="B153" s="45"/>
    </row>
    <row r="154" spans="1:2" x14ac:dyDescent="0.2">
      <c r="A154" s="45"/>
      <c r="B154" s="45"/>
    </row>
    <row r="155" spans="1:2" x14ac:dyDescent="0.2">
      <c r="A155" s="45"/>
      <c r="B155" s="45"/>
    </row>
    <row r="156" spans="1:2" x14ac:dyDescent="0.2">
      <c r="A156" s="45"/>
      <c r="B156" s="45"/>
    </row>
    <row r="157" spans="1:2" x14ac:dyDescent="0.2">
      <c r="A157" s="45"/>
      <c r="B157" s="45"/>
    </row>
    <row r="158" spans="1:2" x14ac:dyDescent="0.2">
      <c r="A158" s="45"/>
      <c r="B158" s="45"/>
    </row>
    <row r="159" spans="1:2" x14ac:dyDescent="0.2">
      <c r="A159" s="45"/>
      <c r="B159" s="45"/>
    </row>
    <row r="160" spans="1:2" x14ac:dyDescent="0.2">
      <c r="A160" s="45"/>
      <c r="B160" s="45"/>
    </row>
  </sheetData>
  <sheetProtection password="DC8F" sheet="1" objects="1" scenarios="1" autoFilter="0"/>
  <mergeCells count="152">
    <mergeCell ref="W37:W43"/>
    <mergeCell ref="A37:A43"/>
    <mergeCell ref="B40:D40"/>
    <mergeCell ref="A74:A76"/>
    <mergeCell ref="B75:D75"/>
    <mergeCell ref="W74:W76"/>
    <mergeCell ref="B56:D56"/>
    <mergeCell ref="B54:D54"/>
    <mergeCell ref="B57:D57"/>
    <mergeCell ref="B76:D76"/>
    <mergeCell ref="B63:D63"/>
    <mergeCell ref="B53:D53"/>
    <mergeCell ref="B42:D42"/>
    <mergeCell ref="B58:D58"/>
    <mergeCell ref="B64:D64"/>
    <mergeCell ref="B62:D62"/>
    <mergeCell ref="V106:W106"/>
    <mergeCell ref="A106:G106"/>
    <mergeCell ref="A30:A31"/>
    <mergeCell ref="A87:A90"/>
    <mergeCell ref="A97:A100"/>
    <mergeCell ref="B55:D55"/>
    <mergeCell ref="A33:W33"/>
    <mergeCell ref="A96:W96"/>
    <mergeCell ref="B34:D34"/>
    <mergeCell ref="B35:D35"/>
    <mergeCell ref="B97:D97"/>
    <mergeCell ref="B36:D36"/>
    <mergeCell ref="B37:D37"/>
    <mergeCell ref="B44:D44"/>
    <mergeCell ref="B74:D74"/>
    <mergeCell ref="B87:D87"/>
    <mergeCell ref="B81:D81"/>
    <mergeCell ref="B79:D79"/>
    <mergeCell ref="B78:D78"/>
    <mergeCell ref="W77:W81"/>
    <mergeCell ref="A77:A81"/>
    <mergeCell ref="B80:D80"/>
    <mergeCell ref="B92:D92"/>
    <mergeCell ref="B93:D93"/>
    <mergeCell ref="V24:V27"/>
    <mergeCell ref="B59:D59"/>
    <mergeCell ref="B60:D60"/>
    <mergeCell ref="B61:D61"/>
    <mergeCell ref="B49:D49"/>
    <mergeCell ref="B50:D50"/>
    <mergeCell ref="B32:D32"/>
    <mergeCell ref="V3:W3"/>
    <mergeCell ref="A13:A14"/>
    <mergeCell ref="W13:W14"/>
    <mergeCell ref="A5:C5"/>
    <mergeCell ref="A6:C6"/>
    <mergeCell ref="D5:E5"/>
    <mergeCell ref="D6:E6"/>
    <mergeCell ref="F5:U6"/>
    <mergeCell ref="V5:W6"/>
    <mergeCell ref="F7:U7"/>
    <mergeCell ref="V7:W7"/>
    <mergeCell ref="A8:W8"/>
    <mergeCell ref="F3:U3"/>
    <mergeCell ref="F4:U4"/>
    <mergeCell ref="B13:D13"/>
    <mergeCell ref="B43:D43"/>
    <mergeCell ref="B39:D39"/>
    <mergeCell ref="A3:C3"/>
    <mergeCell ref="D3:E3"/>
    <mergeCell ref="A7:C7"/>
    <mergeCell ref="D7:E7"/>
    <mergeCell ref="B104:D104"/>
    <mergeCell ref="V103:V105"/>
    <mergeCell ref="B86:D86"/>
    <mergeCell ref="B73:D73"/>
    <mergeCell ref="V4:W4"/>
    <mergeCell ref="W30:W31"/>
    <mergeCell ref="W53:W64"/>
    <mergeCell ref="A53:A64"/>
    <mergeCell ref="A4:C4"/>
    <mergeCell ref="A24:A27"/>
    <mergeCell ref="W24:W27"/>
    <mergeCell ref="B16:D16"/>
    <mergeCell ref="B17:D17"/>
    <mergeCell ref="B18:D18"/>
    <mergeCell ref="B29:D29"/>
    <mergeCell ref="B30:D30"/>
    <mergeCell ref="B31:D31"/>
    <mergeCell ref="B28:D28"/>
    <mergeCell ref="V46:V51"/>
    <mergeCell ref="B27:D27"/>
    <mergeCell ref="B20:D20"/>
    <mergeCell ref="B88:D88"/>
    <mergeCell ref="B90:D90"/>
    <mergeCell ref="B91:D91"/>
    <mergeCell ref="B77:D77"/>
    <mergeCell ref="B15:D15"/>
    <mergeCell ref="B98:D98"/>
    <mergeCell ref="B99:D99"/>
    <mergeCell ref="B21:D21"/>
    <mergeCell ref="B23:D23"/>
    <mergeCell ref="B24:D24"/>
    <mergeCell ref="B25:D25"/>
    <mergeCell ref="B26:D26"/>
    <mergeCell ref="B89:D89"/>
    <mergeCell ref="B82:D82"/>
    <mergeCell ref="B83:D83"/>
    <mergeCell ref="B38:D38"/>
    <mergeCell ref="B100:D100"/>
    <mergeCell ref="B95:D95"/>
    <mergeCell ref="A101:W101"/>
    <mergeCell ref="B103:D103"/>
    <mergeCell ref="W65:W73"/>
    <mergeCell ref="A65:A73"/>
    <mergeCell ref="B67:D67"/>
    <mergeCell ref="B72:D72"/>
    <mergeCell ref="B68:D68"/>
    <mergeCell ref="B69:D69"/>
    <mergeCell ref="B70:D70"/>
    <mergeCell ref="B71:D71"/>
    <mergeCell ref="B66:D66"/>
    <mergeCell ref="B94:D94"/>
    <mergeCell ref="A94:A95"/>
    <mergeCell ref="W94:W95"/>
    <mergeCell ref="V94:V95"/>
    <mergeCell ref="W97:W100"/>
    <mergeCell ref="A103:A105"/>
    <mergeCell ref="B105:D105"/>
    <mergeCell ref="W103:W105"/>
    <mergeCell ref="B102:D102"/>
    <mergeCell ref="A82:A86"/>
    <mergeCell ref="F1:W2"/>
    <mergeCell ref="A1:E2"/>
    <mergeCell ref="B41:D41"/>
    <mergeCell ref="W82:W86"/>
    <mergeCell ref="B85:D85"/>
    <mergeCell ref="B84:D84"/>
    <mergeCell ref="B52:D52"/>
    <mergeCell ref="A44:A52"/>
    <mergeCell ref="W44:W52"/>
    <mergeCell ref="B45:D45"/>
    <mergeCell ref="B46:D46"/>
    <mergeCell ref="B51:D51"/>
    <mergeCell ref="B47:D47"/>
    <mergeCell ref="B48:D48"/>
    <mergeCell ref="D4:E4"/>
    <mergeCell ref="B65:D65"/>
    <mergeCell ref="W15:W18"/>
    <mergeCell ref="A10:W10"/>
    <mergeCell ref="A22:W22"/>
    <mergeCell ref="B9:E9"/>
    <mergeCell ref="B11:D11"/>
    <mergeCell ref="B12:D12"/>
    <mergeCell ref="B14:D14"/>
    <mergeCell ref="B19:D19"/>
  </mergeCells>
  <conditionalFormatting sqref="V4">
    <cfRule type="cellIs" dxfId="288" priority="2211" stopIfTrue="1" operator="equal">
      <formula>2</formula>
    </cfRule>
    <cfRule type="cellIs" dxfId="287" priority="2212" stopIfTrue="1" operator="equal">
      <formula>1</formula>
    </cfRule>
    <cfRule type="cellIs" dxfId="286" priority="2213" stopIfTrue="1" operator="equal">
      <formula>3</formula>
    </cfRule>
  </conditionalFormatting>
  <conditionalFormatting sqref="U88 U92 U11:U12 U23:U24 U34:U35 U97:U100 U90 U28:U32 U14:U21">
    <cfRule type="cellIs" dxfId="285" priority="453" stopIfTrue="1" operator="equal">
      <formula>-1</formula>
    </cfRule>
    <cfRule type="cellIs" dxfId="284" priority="454" stopIfTrue="1" operator="equal">
      <formula>1</formula>
    </cfRule>
  </conditionalFormatting>
  <conditionalFormatting sqref="E88 E92 E98:E100 E11:E12 E23 E34:E35 E90 E28:E32 E14:E21">
    <cfRule type="containsText" dxfId="283" priority="450" stopIfTrue="1" operator="containsText" text="possible">
      <formula>NOT(ISERROR(SEARCH("possible",E11)))</formula>
    </cfRule>
    <cfRule type="containsText" dxfId="282" priority="451" stopIfTrue="1" operator="containsText" text="non autorisé">
      <formula>NOT(ISERROR(SEARCH("non autorisé",E11)))</formula>
    </cfRule>
    <cfRule type="containsText" dxfId="281" priority="452" stopIfTrue="1" operator="containsText" text="demandé">
      <formula>NOT(ISERROR(SEARCH("demandé",E11)))</formula>
    </cfRule>
  </conditionalFormatting>
  <conditionalFormatting sqref="U36">
    <cfRule type="cellIs" dxfId="280" priority="437" stopIfTrue="1" operator="equal">
      <formula>-1</formula>
    </cfRule>
    <cfRule type="cellIs" dxfId="279" priority="438" stopIfTrue="1" operator="equal">
      <formula>1</formula>
    </cfRule>
  </conditionalFormatting>
  <conditionalFormatting sqref="E36">
    <cfRule type="containsText" dxfId="278" priority="434" stopIfTrue="1" operator="containsText" text="possible">
      <formula>NOT(ISERROR(SEARCH("possible",E36)))</formula>
    </cfRule>
    <cfRule type="containsText" dxfId="277" priority="435" stopIfTrue="1" operator="containsText" text="non autorisé">
      <formula>NOT(ISERROR(SEARCH("non autorisé",E36)))</formula>
    </cfRule>
    <cfRule type="containsText" dxfId="276" priority="436" stopIfTrue="1" operator="containsText" text="demandé">
      <formula>NOT(ISERROR(SEARCH("demandé",E36)))</formula>
    </cfRule>
  </conditionalFormatting>
  <conditionalFormatting sqref="U37">
    <cfRule type="cellIs" dxfId="275" priority="429" stopIfTrue="1" operator="equal">
      <formula>-1</formula>
    </cfRule>
    <cfRule type="cellIs" dxfId="274" priority="430" stopIfTrue="1" operator="equal">
      <formula>1</formula>
    </cfRule>
  </conditionalFormatting>
  <conditionalFormatting sqref="U44">
    <cfRule type="cellIs" dxfId="273" priority="421" stopIfTrue="1" operator="equal">
      <formula>-1</formula>
    </cfRule>
    <cfRule type="cellIs" dxfId="272" priority="422" stopIfTrue="1" operator="equal">
      <formula>1</formula>
    </cfRule>
  </conditionalFormatting>
  <conditionalFormatting sqref="U74">
    <cfRule type="cellIs" dxfId="271" priority="389" stopIfTrue="1" operator="equal">
      <formula>-1</formula>
    </cfRule>
    <cfRule type="cellIs" dxfId="270" priority="390" stopIfTrue="1" operator="equal">
      <formula>1</formula>
    </cfRule>
  </conditionalFormatting>
  <conditionalFormatting sqref="U77">
    <cfRule type="cellIs" dxfId="269" priority="381" stopIfTrue="1" operator="equal">
      <formula>-1</formula>
    </cfRule>
    <cfRule type="cellIs" dxfId="268" priority="382" stopIfTrue="1" operator="equal">
      <formula>1</formula>
    </cfRule>
  </conditionalFormatting>
  <conditionalFormatting sqref="E86">
    <cfRule type="containsText" dxfId="267" priority="370" stopIfTrue="1" operator="containsText" text="possible">
      <formula>NOT(ISERROR(SEARCH("possible",E86)))</formula>
    </cfRule>
    <cfRule type="containsText" dxfId="266" priority="371" stopIfTrue="1" operator="containsText" text="non autorisé">
      <formula>NOT(ISERROR(SEARCH("non autorisé",E86)))</formula>
    </cfRule>
    <cfRule type="containsText" dxfId="265" priority="372" stopIfTrue="1" operator="containsText" text="demandé">
      <formula>NOT(ISERROR(SEARCH("demandé",E86)))</formula>
    </cfRule>
  </conditionalFormatting>
  <conditionalFormatting sqref="U86">
    <cfRule type="cellIs" dxfId="264" priority="373" stopIfTrue="1" operator="equal">
      <formula>-1</formula>
    </cfRule>
    <cfRule type="cellIs" dxfId="263" priority="374" stopIfTrue="1" operator="equal">
      <formula>1</formula>
    </cfRule>
  </conditionalFormatting>
  <conditionalFormatting sqref="E91">
    <cfRule type="containsText" dxfId="262" priority="362" stopIfTrue="1" operator="containsText" text="possible">
      <formula>NOT(ISERROR(SEARCH("possible",E91)))</formula>
    </cfRule>
    <cfRule type="containsText" dxfId="261" priority="363" stopIfTrue="1" operator="containsText" text="non autorisé">
      <formula>NOT(ISERROR(SEARCH("non autorisé",E91)))</formula>
    </cfRule>
    <cfRule type="containsText" dxfId="260" priority="364" stopIfTrue="1" operator="containsText" text="demandé">
      <formula>NOT(ISERROR(SEARCH("demandé",E91)))</formula>
    </cfRule>
  </conditionalFormatting>
  <conditionalFormatting sqref="U91">
    <cfRule type="cellIs" dxfId="259" priority="365" stopIfTrue="1" operator="equal">
      <formula>-1</formula>
    </cfRule>
    <cfRule type="cellIs" dxfId="258" priority="366" stopIfTrue="1" operator="equal">
      <formula>1</formula>
    </cfRule>
  </conditionalFormatting>
  <conditionalFormatting sqref="U93">
    <cfRule type="cellIs" dxfId="257" priority="357" stopIfTrue="1" operator="equal">
      <formula>-1</formula>
    </cfRule>
    <cfRule type="cellIs" dxfId="256" priority="358" stopIfTrue="1" operator="equal">
      <formula>1</formula>
    </cfRule>
  </conditionalFormatting>
  <conditionalFormatting sqref="E93">
    <cfRule type="containsText" dxfId="255" priority="354" stopIfTrue="1" operator="containsText" text="possible">
      <formula>NOT(ISERROR(SEARCH("possible",E93)))</formula>
    </cfRule>
    <cfRule type="containsText" dxfId="254" priority="355" stopIfTrue="1" operator="containsText" text="non autorisé">
      <formula>NOT(ISERROR(SEARCH("non autorisé",E93)))</formula>
    </cfRule>
    <cfRule type="containsText" dxfId="253" priority="356" stopIfTrue="1" operator="containsText" text="demandé">
      <formula>NOT(ISERROR(SEARCH("demandé",E93)))</formula>
    </cfRule>
  </conditionalFormatting>
  <conditionalFormatting sqref="U95">
    <cfRule type="cellIs" dxfId="252" priority="349" stopIfTrue="1" operator="equal">
      <formula>-1</formula>
    </cfRule>
    <cfRule type="cellIs" dxfId="251" priority="350" stopIfTrue="1" operator="equal">
      <formula>1</formula>
    </cfRule>
  </conditionalFormatting>
  <conditionalFormatting sqref="E95">
    <cfRule type="containsText" dxfId="250" priority="346" stopIfTrue="1" operator="containsText" text="possible">
      <formula>NOT(ISERROR(SEARCH("possible",E95)))</formula>
    </cfRule>
    <cfRule type="containsText" dxfId="249" priority="347" stopIfTrue="1" operator="containsText" text="non autorisé">
      <formula>NOT(ISERROR(SEARCH("non autorisé",E95)))</formula>
    </cfRule>
    <cfRule type="containsText" dxfId="248" priority="348" stopIfTrue="1" operator="containsText" text="demandé">
      <formula>NOT(ISERROR(SEARCH("demandé",E95)))</formula>
    </cfRule>
  </conditionalFormatting>
  <conditionalFormatting sqref="E56">
    <cfRule type="containsText" dxfId="247" priority="328" stopIfTrue="1" operator="containsText" text="possible">
      <formula>NOT(ISERROR(SEARCH("possible",E56)))</formula>
    </cfRule>
    <cfRule type="containsText" dxfId="246" priority="329" stopIfTrue="1" operator="containsText" text="non autorisé">
      <formula>NOT(ISERROR(SEARCH("non autorisé",E56)))</formula>
    </cfRule>
    <cfRule type="containsText" dxfId="245" priority="330" stopIfTrue="1" operator="containsText" text="demandé">
      <formula>NOT(ISERROR(SEARCH("demandé",E56)))</formula>
    </cfRule>
  </conditionalFormatting>
  <conditionalFormatting sqref="E54">
    <cfRule type="containsText" dxfId="244" priority="323" stopIfTrue="1" operator="containsText" text="possible">
      <formula>NOT(ISERROR(SEARCH("possible",E54)))</formula>
    </cfRule>
    <cfRule type="containsText" dxfId="243" priority="324" stopIfTrue="1" operator="containsText" text="non autorisé">
      <formula>NOT(ISERROR(SEARCH("non autorisé",E54)))</formula>
    </cfRule>
    <cfRule type="containsText" dxfId="242" priority="325" stopIfTrue="1" operator="containsText" text="demandé">
      <formula>NOT(ISERROR(SEARCH("demandé",E54)))</formula>
    </cfRule>
  </conditionalFormatting>
  <conditionalFormatting sqref="U56:U57">
    <cfRule type="cellIs" dxfId="241" priority="331" stopIfTrue="1" operator="equal">
      <formula>-1</formula>
    </cfRule>
    <cfRule type="cellIs" dxfId="240" priority="332" stopIfTrue="1" operator="equal">
      <formula>1</formula>
    </cfRule>
  </conditionalFormatting>
  <conditionalFormatting sqref="E58">
    <cfRule type="containsText" dxfId="239" priority="318" stopIfTrue="1" operator="containsText" text="possible">
      <formula>NOT(ISERROR(SEARCH("possible",E58)))</formula>
    </cfRule>
    <cfRule type="containsText" dxfId="238" priority="319" stopIfTrue="1" operator="containsText" text="non autorisé">
      <formula>NOT(ISERROR(SEARCH("non autorisé",E58)))</formula>
    </cfRule>
    <cfRule type="containsText" dxfId="237" priority="320" stopIfTrue="1" operator="containsText" text="demandé">
      <formula>NOT(ISERROR(SEARCH("demandé",E58)))</formula>
    </cfRule>
  </conditionalFormatting>
  <conditionalFormatting sqref="U54">
    <cfRule type="cellIs" dxfId="236" priority="326" stopIfTrue="1" operator="equal">
      <formula>-1</formula>
    </cfRule>
    <cfRule type="cellIs" dxfId="235" priority="327" stopIfTrue="1" operator="equal">
      <formula>1</formula>
    </cfRule>
  </conditionalFormatting>
  <conditionalFormatting sqref="E57">
    <cfRule type="containsText" dxfId="234" priority="313" stopIfTrue="1" operator="containsText" text="possible">
      <formula>NOT(ISERROR(SEARCH("possible",E57)))</formula>
    </cfRule>
    <cfRule type="containsText" dxfId="233" priority="314" stopIfTrue="1" operator="containsText" text="non autorisé">
      <formula>NOT(ISERROR(SEARCH("non autorisé",E57)))</formula>
    </cfRule>
    <cfRule type="containsText" dxfId="232" priority="315" stopIfTrue="1" operator="containsText" text="demandé">
      <formula>NOT(ISERROR(SEARCH("demandé",E57)))</formula>
    </cfRule>
  </conditionalFormatting>
  <conditionalFormatting sqref="E59:E64">
    <cfRule type="containsText" dxfId="231" priority="308" stopIfTrue="1" operator="containsText" text="possible">
      <formula>NOT(ISERROR(SEARCH("possible",E59)))</formula>
    </cfRule>
    <cfRule type="containsText" dxfId="230" priority="309" stopIfTrue="1" operator="containsText" text="non autorisé">
      <formula>NOT(ISERROR(SEARCH("non autorisé",E59)))</formula>
    </cfRule>
    <cfRule type="containsText" dxfId="229" priority="310" stopIfTrue="1" operator="containsText" text="demandé">
      <formula>NOT(ISERROR(SEARCH("demandé",E59)))</formula>
    </cfRule>
  </conditionalFormatting>
  <conditionalFormatting sqref="E66">
    <cfRule type="containsText" dxfId="228" priority="221" stopIfTrue="1" operator="containsText" text="possible">
      <formula>NOT(ISERROR(SEARCH("possible",E66)))</formula>
    </cfRule>
    <cfRule type="containsText" dxfId="227" priority="222" stopIfTrue="1" operator="containsText" text="non autorisé">
      <formula>NOT(ISERROR(SEARCH("non autorisé",E66)))</formula>
    </cfRule>
    <cfRule type="containsText" dxfId="226" priority="223" stopIfTrue="1" operator="containsText" text="demandé">
      <formula>NOT(ISERROR(SEARCH("demandé",E66)))</formula>
    </cfRule>
  </conditionalFormatting>
  <conditionalFormatting sqref="U58">
    <cfRule type="cellIs" dxfId="225" priority="287" operator="equal">
      <formula>1</formula>
    </cfRule>
  </conditionalFormatting>
  <conditionalFormatting sqref="U106">
    <cfRule type="cellIs" dxfId="224" priority="285" operator="lessThan">
      <formula>1</formula>
    </cfRule>
    <cfRule type="cellIs" dxfId="223" priority="286" operator="greaterThan">
      <formula>0</formula>
    </cfRule>
  </conditionalFormatting>
  <conditionalFormatting sqref="U59:U64">
    <cfRule type="cellIs" dxfId="222" priority="283" stopIfTrue="1" operator="equal">
      <formula>-1</formula>
    </cfRule>
    <cfRule type="cellIs" dxfId="221" priority="284" stopIfTrue="1" operator="equal">
      <formula>1</formula>
    </cfRule>
  </conditionalFormatting>
  <conditionalFormatting sqref="U59:U64">
    <cfRule type="cellIs" dxfId="220" priority="282" operator="equal">
      <formula>1</formula>
    </cfRule>
  </conditionalFormatting>
  <conditionalFormatting sqref="E55">
    <cfRule type="containsText" dxfId="219" priority="277" stopIfTrue="1" operator="containsText" text="possible">
      <formula>NOT(ISERROR(SEARCH("possible",E55)))</formula>
    </cfRule>
    <cfRule type="containsText" dxfId="218" priority="278" stopIfTrue="1" operator="containsText" text="non autorisé">
      <formula>NOT(ISERROR(SEARCH("non autorisé",E55)))</formula>
    </cfRule>
    <cfRule type="containsText" dxfId="217" priority="279" stopIfTrue="1" operator="containsText" text="demandé">
      <formula>NOT(ISERROR(SEARCH("demandé",E55)))</formula>
    </cfRule>
  </conditionalFormatting>
  <conditionalFormatting sqref="U55">
    <cfRule type="cellIs" dxfId="216" priority="280" stopIfTrue="1" operator="equal">
      <formula>-1</formula>
    </cfRule>
    <cfRule type="cellIs" dxfId="215" priority="281" stopIfTrue="1" operator="equal">
      <formula>1</formula>
    </cfRule>
  </conditionalFormatting>
  <conditionalFormatting sqref="U65 U67:U73">
    <cfRule type="cellIs" dxfId="214" priority="265" operator="equal">
      <formula>1</formula>
    </cfRule>
  </conditionalFormatting>
  <conditionalFormatting sqref="E67:E73">
    <cfRule type="containsText" dxfId="213" priority="268" stopIfTrue="1" operator="containsText" text="possible">
      <formula>NOT(ISERROR(SEARCH("possible",E67)))</formula>
    </cfRule>
    <cfRule type="containsText" dxfId="212" priority="269" stopIfTrue="1" operator="containsText" text="non autorisé">
      <formula>NOT(ISERROR(SEARCH("non autorisé",E67)))</formula>
    </cfRule>
    <cfRule type="containsText" dxfId="211" priority="270" stopIfTrue="1" operator="containsText" text="demandé">
      <formula>NOT(ISERROR(SEARCH("demandé",E67)))</formula>
    </cfRule>
  </conditionalFormatting>
  <conditionalFormatting sqref="U65 U67:U73">
    <cfRule type="cellIs" dxfId="210" priority="266" stopIfTrue="1" operator="equal">
      <formula>-1</formula>
    </cfRule>
    <cfRule type="cellIs" dxfId="209" priority="267" stopIfTrue="1" operator="equal">
      <formula>1</formula>
    </cfRule>
  </conditionalFormatting>
  <conditionalFormatting sqref="U66">
    <cfRule type="cellIs" dxfId="208" priority="218" operator="equal">
      <formula>1</formula>
    </cfRule>
  </conditionalFormatting>
  <conditionalFormatting sqref="U66">
    <cfRule type="cellIs" dxfId="207" priority="219" stopIfTrue="1" operator="equal">
      <formula>-1</formula>
    </cfRule>
    <cfRule type="cellIs" dxfId="206" priority="220" stopIfTrue="1" operator="equal">
      <formula>1</formula>
    </cfRule>
  </conditionalFormatting>
  <conditionalFormatting sqref="U67">
    <cfRule type="cellIs" dxfId="205" priority="217" operator="equal">
      <formula>0</formula>
    </cfRule>
  </conditionalFormatting>
  <conditionalFormatting sqref="U81">
    <cfRule type="cellIs" dxfId="204" priority="211" operator="equal">
      <formula>1</formula>
    </cfRule>
  </conditionalFormatting>
  <conditionalFormatting sqref="E81">
    <cfRule type="containsText" dxfId="203" priority="214" stopIfTrue="1" operator="containsText" text="possible">
      <formula>NOT(ISERROR(SEARCH("possible",E81)))</formula>
    </cfRule>
    <cfRule type="containsText" dxfId="202" priority="215" stopIfTrue="1" operator="containsText" text="non autorisé">
      <formula>NOT(ISERROR(SEARCH("non autorisé",E81)))</formula>
    </cfRule>
    <cfRule type="containsText" dxfId="201" priority="216" stopIfTrue="1" operator="containsText" text="demandé">
      <formula>NOT(ISERROR(SEARCH("demandé",E81)))</formula>
    </cfRule>
  </conditionalFormatting>
  <conditionalFormatting sqref="U81">
    <cfRule type="cellIs" dxfId="200" priority="212" stopIfTrue="1" operator="equal">
      <formula>-1</formula>
    </cfRule>
    <cfRule type="cellIs" dxfId="199" priority="213" stopIfTrue="1" operator="equal">
      <formula>1</formula>
    </cfRule>
  </conditionalFormatting>
  <conditionalFormatting sqref="U79">
    <cfRule type="cellIs" dxfId="198" priority="205" operator="equal">
      <formula>1</formula>
    </cfRule>
  </conditionalFormatting>
  <conditionalFormatting sqref="E79">
    <cfRule type="containsText" dxfId="197" priority="208" stopIfTrue="1" operator="containsText" text="possible">
      <formula>NOT(ISERROR(SEARCH("possible",E79)))</formula>
    </cfRule>
    <cfRule type="containsText" dxfId="196" priority="209" stopIfTrue="1" operator="containsText" text="non autorisé">
      <formula>NOT(ISERROR(SEARCH("non autorisé",E79)))</formula>
    </cfRule>
    <cfRule type="containsText" dxfId="195" priority="210" stopIfTrue="1" operator="containsText" text="demandé">
      <formula>NOT(ISERROR(SEARCH("demandé",E79)))</formula>
    </cfRule>
  </conditionalFormatting>
  <conditionalFormatting sqref="U79">
    <cfRule type="cellIs" dxfId="194" priority="206" stopIfTrue="1" operator="equal">
      <formula>-1</formula>
    </cfRule>
    <cfRule type="cellIs" dxfId="193" priority="207" stopIfTrue="1" operator="equal">
      <formula>1</formula>
    </cfRule>
  </conditionalFormatting>
  <conditionalFormatting sqref="U78">
    <cfRule type="cellIs" dxfId="192" priority="199" operator="equal">
      <formula>1</formula>
    </cfRule>
  </conditionalFormatting>
  <conditionalFormatting sqref="E78">
    <cfRule type="containsText" dxfId="191" priority="202" stopIfTrue="1" operator="containsText" text="possible">
      <formula>NOT(ISERROR(SEARCH("possible",E78)))</formula>
    </cfRule>
    <cfRule type="containsText" dxfId="190" priority="203" stopIfTrue="1" operator="containsText" text="non autorisé">
      <formula>NOT(ISERROR(SEARCH("non autorisé",E78)))</formula>
    </cfRule>
    <cfRule type="containsText" dxfId="189" priority="204" stopIfTrue="1" operator="containsText" text="demandé">
      <formula>NOT(ISERROR(SEARCH("demandé",E78)))</formula>
    </cfRule>
  </conditionalFormatting>
  <conditionalFormatting sqref="U78">
    <cfRule type="cellIs" dxfId="188" priority="200" stopIfTrue="1" operator="equal">
      <formula>-1</formula>
    </cfRule>
    <cfRule type="cellIs" dxfId="187" priority="201" stopIfTrue="1" operator="equal">
      <formula>1</formula>
    </cfRule>
  </conditionalFormatting>
  <conditionalFormatting sqref="U80">
    <cfRule type="cellIs" dxfId="186" priority="193" operator="equal">
      <formula>1</formula>
    </cfRule>
  </conditionalFormatting>
  <conditionalFormatting sqref="E80">
    <cfRule type="containsText" dxfId="185" priority="196" stopIfTrue="1" operator="containsText" text="possible">
      <formula>NOT(ISERROR(SEARCH("possible",E80)))</formula>
    </cfRule>
    <cfRule type="containsText" dxfId="184" priority="197" stopIfTrue="1" operator="containsText" text="non autorisé">
      <formula>NOT(ISERROR(SEARCH("non autorisé",E80)))</formula>
    </cfRule>
    <cfRule type="containsText" dxfId="183" priority="198" stopIfTrue="1" operator="containsText" text="demandé">
      <formula>NOT(ISERROR(SEARCH("demandé",E80)))</formula>
    </cfRule>
  </conditionalFormatting>
  <conditionalFormatting sqref="U80">
    <cfRule type="cellIs" dxfId="182" priority="194" stopIfTrue="1" operator="equal">
      <formula>-1</formula>
    </cfRule>
    <cfRule type="cellIs" dxfId="181" priority="195" stopIfTrue="1" operator="equal">
      <formula>1</formula>
    </cfRule>
  </conditionalFormatting>
  <conditionalFormatting sqref="U76">
    <cfRule type="cellIs" dxfId="180" priority="187" operator="equal">
      <formula>1</formula>
    </cfRule>
  </conditionalFormatting>
  <conditionalFormatting sqref="E76">
    <cfRule type="containsText" dxfId="179" priority="190" stopIfTrue="1" operator="containsText" text="possible">
      <formula>NOT(ISERROR(SEARCH("possible",E76)))</formula>
    </cfRule>
    <cfRule type="containsText" dxfId="178" priority="191" stopIfTrue="1" operator="containsText" text="non autorisé">
      <formula>NOT(ISERROR(SEARCH("non autorisé",E76)))</formula>
    </cfRule>
    <cfRule type="containsText" dxfId="177" priority="192" stopIfTrue="1" operator="containsText" text="demandé">
      <formula>NOT(ISERROR(SEARCH("demandé",E76)))</formula>
    </cfRule>
  </conditionalFormatting>
  <conditionalFormatting sqref="U76">
    <cfRule type="cellIs" dxfId="176" priority="188" stopIfTrue="1" operator="equal">
      <formula>-1</formula>
    </cfRule>
    <cfRule type="cellIs" dxfId="175" priority="189" stopIfTrue="1" operator="equal">
      <formula>1</formula>
    </cfRule>
  </conditionalFormatting>
  <conditionalFormatting sqref="U75">
    <cfRule type="cellIs" dxfId="174" priority="181" operator="equal">
      <formula>1</formula>
    </cfRule>
  </conditionalFormatting>
  <conditionalFormatting sqref="E75">
    <cfRule type="containsText" dxfId="173" priority="184" stopIfTrue="1" operator="containsText" text="possible">
      <formula>NOT(ISERROR(SEARCH("possible",E75)))</formula>
    </cfRule>
    <cfRule type="containsText" dxfId="172" priority="185" stopIfTrue="1" operator="containsText" text="non autorisé">
      <formula>NOT(ISERROR(SEARCH("non autorisé",E75)))</formula>
    </cfRule>
    <cfRule type="containsText" dxfId="171" priority="186" stopIfTrue="1" operator="containsText" text="demandé">
      <formula>NOT(ISERROR(SEARCH("demandé",E75)))</formula>
    </cfRule>
  </conditionalFormatting>
  <conditionalFormatting sqref="U75">
    <cfRule type="cellIs" dxfId="170" priority="182" stopIfTrue="1" operator="equal">
      <formula>-1</formula>
    </cfRule>
    <cfRule type="cellIs" dxfId="169" priority="183" stopIfTrue="1" operator="equal">
      <formula>1</formula>
    </cfRule>
  </conditionalFormatting>
  <conditionalFormatting sqref="U103">
    <cfRule type="cellIs" dxfId="168" priority="179" stopIfTrue="1" operator="equal">
      <formula>-1</formula>
    </cfRule>
    <cfRule type="cellIs" dxfId="167" priority="180" stopIfTrue="1" operator="equal">
      <formula>1</formula>
    </cfRule>
  </conditionalFormatting>
  <conditionalFormatting sqref="E89">
    <cfRule type="containsText" dxfId="166" priority="155" stopIfTrue="1" operator="containsText" text="possible">
      <formula>NOT(ISERROR(SEARCH("possible",E89)))</formula>
    </cfRule>
    <cfRule type="containsText" dxfId="165" priority="156" stopIfTrue="1" operator="containsText" text="non autorisé">
      <formula>NOT(ISERROR(SEARCH("non autorisé",E89)))</formula>
    </cfRule>
    <cfRule type="containsText" dxfId="164" priority="157" stopIfTrue="1" operator="containsText" text="demandé">
      <formula>NOT(ISERROR(SEARCH("demandé",E89)))</formula>
    </cfRule>
  </conditionalFormatting>
  <conditionalFormatting sqref="U94">
    <cfRule type="cellIs" dxfId="163" priority="174" stopIfTrue="1" operator="equal">
      <formula>-1</formula>
    </cfRule>
    <cfRule type="cellIs" dxfId="162" priority="175" stopIfTrue="1" operator="equal">
      <formula>1</formula>
    </cfRule>
  </conditionalFormatting>
  <conditionalFormatting sqref="E94">
    <cfRule type="containsText" dxfId="161" priority="171" stopIfTrue="1" operator="containsText" text="possible">
      <formula>NOT(ISERROR(SEARCH("possible",E94)))</formula>
    </cfRule>
    <cfRule type="containsText" dxfId="160" priority="172" stopIfTrue="1" operator="containsText" text="non autorisé">
      <formula>NOT(ISERROR(SEARCH("non autorisé",E94)))</formula>
    </cfRule>
    <cfRule type="containsText" dxfId="159" priority="173" stopIfTrue="1" operator="containsText" text="demandé">
      <formula>NOT(ISERROR(SEARCH("demandé",E94)))</formula>
    </cfRule>
  </conditionalFormatting>
  <conditionalFormatting sqref="U105">
    <cfRule type="cellIs" dxfId="158" priority="160" operator="equal">
      <formula>0</formula>
    </cfRule>
    <cfRule type="cellIs" dxfId="157" priority="169" stopIfTrue="1" operator="equal">
      <formula>-1</formula>
    </cfRule>
    <cfRule type="cellIs" dxfId="156" priority="170" stopIfTrue="1" operator="equal">
      <formula>1</formula>
    </cfRule>
  </conditionalFormatting>
  <conditionalFormatting sqref="E105">
    <cfRule type="containsText" dxfId="155" priority="166" stopIfTrue="1" operator="containsText" text="possible">
      <formula>NOT(ISERROR(SEARCH("possible",E105)))</formula>
    </cfRule>
    <cfRule type="containsText" dxfId="154" priority="167" stopIfTrue="1" operator="containsText" text="non autorisé">
      <formula>NOT(ISERROR(SEARCH("non autorisé",E105)))</formula>
    </cfRule>
    <cfRule type="containsText" dxfId="153" priority="168" stopIfTrue="1" operator="containsText" text="demandé">
      <formula>NOT(ISERROR(SEARCH("demandé",E105)))</formula>
    </cfRule>
  </conditionalFormatting>
  <conditionalFormatting sqref="E104">
    <cfRule type="containsText" dxfId="152" priority="161" stopIfTrue="1" operator="containsText" text="possible">
      <formula>NOT(ISERROR(SEARCH("possible",E104)))</formula>
    </cfRule>
    <cfRule type="containsText" dxfId="151" priority="162" stopIfTrue="1" operator="containsText" text="non autorisé">
      <formula>NOT(ISERROR(SEARCH("non autorisé",E104)))</formula>
    </cfRule>
    <cfRule type="containsText" dxfId="150" priority="163" stopIfTrue="1" operator="containsText" text="demandé">
      <formula>NOT(ISERROR(SEARCH("demandé",E104)))</formula>
    </cfRule>
  </conditionalFormatting>
  <conditionalFormatting sqref="U104">
    <cfRule type="cellIs" dxfId="149" priority="164" stopIfTrue="1" operator="equal">
      <formula>-1</formula>
    </cfRule>
    <cfRule type="cellIs" dxfId="148" priority="165" stopIfTrue="1" operator="equal">
      <formula>1</formula>
    </cfRule>
  </conditionalFormatting>
  <conditionalFormatting sqref="U89">
    <cfRule type="cellIs" dxfId="147" priority="158" stopIfTrue="1" operator="equal">
      <formula>-1</formula>
    </cfRule>
    <cfRule type="cellIs" dxfId="146" priority="159" stopIfTrue="1" operator="equal">
      <formula>1</formula>
    </cfRule>
  </conditionalFormatting>
  <conditionalFormatting sqref="E97">
    <cfRule type="containsText" dxfId="145" priority="121" stopIfTrue="1" operator="containsText" text="possible">
      <formula>NOT(ISERROR(SEARCH("possible",E97)))</formula>
    </cfRule>
    <cfRule type="containsText" dxfId="144" priority="122" stopIfTrue="1" operator="containsText" text="non autorisé">
      <formula>NOT(ISERROR(SEARCH("non autorisé",E97)))</formula>
    </cfRule>
    <cfRule type="containsText" dxfId="143" priority="123" stopIfTrue="1" operator="containsText" text="demandé">
      <formula>NOT(ISERROR(SEARCH("demandé",E97)))</formula>
    </cfRule>
  </conditionalFormatting>
  <conditionalFormatting sqref="E82">
    <cfRule type="containsText" dxfId="142" priority="150" stopIfTrue="1" operator="containsText" text="possible">
      <formula>NOT(ISERROR(SEARCH("possible",E82)))</formula>
    </cfRule>
    <cfRule type="containsText" dxfId="141" priority="151" stopIfTrue="1" operator="containsText" text="non autorisé">
      <formula>NOT(ISERROR(SEARCH("non autorisé",E82)))</formula>
    </cfRule>
    <cfRule type="containsText" dxfId="140" priority="152" stopIfTrue="1" operator="containsText" text="demandé">
      <formula>NOT(ISERROR(SEARCH("demandé",E82)))</formula>
    </cfRule>
  </conditionalFormatting>
  <conditionalFormatting sqref="U82">
    <cfRule type="cellIs" dxfId="139" priority="153" stopIfTrue="1" operator="equal">
      <formula>-1</formula>
    </cfRule>
    <cfRule type="cellIs" dxfId="138" priority="154" stopIfTrue="1" operator="equal">
      <formula>1</formula>
    </cfRule>
  </conditionalFormatting>
  <conditionalFormatting sqref="E83">
    <cfRule type="containsText" dxfId="137" priority="145" stopIfTrue="1" operator="containsText" text="possible">
      <formula>NOT(ISERROR(SEARCH("possible",E83)))</formula>
    </cfRule>
    <cfRule type="containsText" dxfId="136" priority="146" stopIfTrue="1" operator="containsText" text="non autorisé">
      <formula>NOT(ISERROR(SEARCH("non autorisé",E83)))</formula>
    </cfRule>
    <cfRule type="containsText" dxfId="135" priority="147" stopIfTrue="1" operator="containsText" text="demandé">
      <formula>NOT(ISERROR(SEARCH("demandé",E83)))</formula>
    </cfRule>
  </conditionalFormatting>
  <conditionalFormatting sqref="U83">
    <cfRule type="cellIs" dxfId="134" priority="148" stopIfTrue="1" operator="equal">
      <formula>-1</formula>
    </cfRule>
    <cfRule type="cellIs" dxfId="133" priority="149" stopIfTrue="1" operator="equal">
      <formula>1</formula>
    </cfRule>
  </conditionalFormatting>
  <conditionalFormatting sqref="E85">
    <cfRule type="containsText" dxfId="132" priority="140" stopIfTrue="1" operator="containsText" text="possible">
      <formula>NOT(ISERROR(SEARCH("possible",E85)))</formula>
    </cfRule>
    <cfRule type="containsText" dxfId="131" priority="141" stopIfTrue="1" operator="containsText" text="non autorisé">
      <formula>NOT(ISERROR(SEARCH("non autorisé",E85)))</formula>
    </cfRule>
    <cfRule type="containsText" dxfId="130" priority="142" stopIfTrue="1" operator="containsText" text="demandé">
      <formula>NOT(ISERROR(SEARCH("demandé",E85)))</formula>
    </cfRule>
  </conditionalFormatting>
  <conditionalFormatting sqref="U85">
    <cfRule type="cellIs" dxfId="129" priority="143" stopIfTrue="1" operator="equal">
      <formula>-1</formula>
    </cfRule>
    <cfRule type="cellIs" dxfId="128" priority="144" stopIfTrue="1" operator="equal">
      <formula>1</formula>
    </cfRule>
  </conditionalFormatting>
  <conditionalFormatting sqref="E84">
    <cfRule type="containsText" dxfId="127" priority="135" stopIfTrue="1" operator="containsText" text="possible">
      <formula>NOT(ISERROR(SEARCH("possible",E84)))</formula>
    </cfRule>
    <cfRule type="containsText" dxfId="126" priority="136" stopIfTrue="1" operator="containsText" text="non autorisé">
      <formula>NOT(ISERROR(SEARCH("non autorisé",E84)))</formula>
    </cfRule>
    <cfRule type="containsText" dxfId="125" priority="137" stopIfTrue="1" operator="containsText" text="demandé">
      <formula>NOT(ISERROR(SEARCH("demandé",E84)))</formula>
    </cfRule>
  </conditionalFormatting>
  <conditionalFormatting sqref="U84">
    <cfRule type="cellIs" dxfId="124" priority="138" stopIfTrue="1" operator="equal">
      <formula>-1</formula>
    </cfRule>
    <cfRule type="cellIs" dxfId="123" priority="139" stopIfTrue="1" operator="equal">
      <formula>1</formula>
    </cfRule>
  </conditionalFormatting>
  <conditionalFormatting sqref="U87">
    <cfRule type="cellIs" dxfId="122" priority="133" stopIfTrue="1" operator="equal">
      <formula>-1</formula>
    </cfRule>
    <cfRule type="cellIs" dxfId="121" priority="134" stopIfTrue="1" operator="equal">
      <formula>1</formula>
    </cfRule>
  </conditionalFormatting>
  <conditionalFormatting sqref="E77">
    <cfRule type="containsText" dxfId="120" priority="130" stopIfTrue="1" operator="containsText" text="possible">
      <formula>NOT(ISERROR(SEARCH("possible",E77)))</formula>
    </cfRule>
    <cfRule type="containsText" dxfId="119" priority="131" stopIfTrue="1" operator="containsText" text="non autorisé">
      <formula>NOT(ISERROR(SEARCH("non autorisé",E77)))</formula>
    </cfRule>
    <cfRule type="containsText" dxfId="118" priority="132" stopIfTrue="1" operator="containsText" text="demandé">
      <formula>NOT(ISERROR(SEARCH("demandé",E77)))</formula>
    </cfRule>
  </conditionalFormatting>
  <conditionalFormatting sqref="E74">
    <cfRule type="containsText" dxfId="117" priority="127" stopIfTrue="1" operator="containsText" text="possible">
      <formula>NOT(ISERROR(SEARCH("possible",E74)))</formula>
    </cfRule>
    <cfRule type="containsText" dxfId="116" priority="128" stopIfTrue="1" operator="containsText" text="non autorisé">
      <formula>NOT(ISERROR(SEARCH("non autorisé",E74)))</formula>
    </cfRule>
    <cfRule type="containsText" dxfId="115" priority="129" stopIfTrue="1" operator="containsText" text="demandé">
      <formula>NOT(ISERROR(SEARCH("demandé",E74)))</formula>
    </cfRule>
  </conditionalFormatting>
  <conditionalFormatting sqref="E87">
    <cfRule type="containsText" dxfId="114" priority="124" stopIfTrue="1" operator="containsText" text="possible">
      <formula>NOT(ISERROR(SEARCH("possible",E87)))</formula>
    </cfRule>
    <cfRule type="containsText" dxfId="113" priority="125" stopIfTrue="1" operator="containsText" text="non autorisé">
      <formula>NOT(ISERROR(SEARCH("non autorisé",E87)))</formula>
    </cfRule>
    <cfRule type="containsText" dxfId="112" priority="126" stopIfTrue="1" operator="containsText" text="demandé">
      <formula>NOT(ISERROR(SEARCH("demandé",E87)))</formula>
    </cfRule>
  </conditionalFormatting>
  <conditionalFormatting sqref="E103">
    <cfRule type="containsText" dxfId="111" priority="118" stopIfTrue="1" operator="containsText" text="possible">
      <formula>NOT(ISERROR(SEARCH("possible",E103)))</formula>
    </cfRule>
    <cfRule type="containsText" dxfId="110" priority="119" stopIfTrue="1" operator="containsText" text="non autorisé">
      <formula>NOT(ISERROR(SEARCH("non autorisé",E103)))</formula>
    </cfRule>
    <cfRule type="containsText" dxfId="109" priority="120" stopIfTrue="1" operator="containsText" text="demandé">
      <formula>NOT(ISERROR(SEARCH("demandé",E103)))</formula>
    </cfRule>
  </conditionalFormatting>
  <conditionalFormatting sqref="E65">
    <cfRule type="containsText" dxfId="108" priority="115" stopIfTrue="1" operator="containsText" text="possible">
      <formula>NOT(ISERROR(SEARCH("possible",E65)))</formula>
    </cfRule>
    <cfRule type="containsText" dxfId="107" priority="116" stopIfTrue="1" operator="containsText" text="non autorisé">
      <formula>NOT(ISERROR(SEARCH("non autorisé",E65)))</formula>
    </cfRule>
    <cfRule type="containsText" dxfId="106" priority="117" stopIfTrue="1" operator="containsText" text="demandé">
      <formula>NOT(ISERROR(SEARCH("demandé",E65)))</formula>
    </cfRule>
  </conditionalFormatting>
  <conditionalFormatting sqref="E52">
    <cfRule type="containsText" dxfId="105" priority="110" stopIfTrue="1" operator="containsText" text="possible">
      <formula>NOT(ISERROR(SEARCH("possible",E52)))</formula>
    </cfRule>
    <cfRule type="containsText" dxfId="104" priority="111" stopIfTrue="1" operator="containsText" text="non autorisé">
      <formula>NOT(ISERROR(SEARCH("non autorisé",E52)))</formula>
    </cfRule>
    <cfRule type="containsText" dxfId="103" priority="112" stopIfTrue="1" operator="containsText" text="demandé">
      <formula>NOT(ISERROR(SEARCH("demandé",E52)))</formula>
    </cfRule>
  </conditionalFormatting>
  <conditionalFormatting sqref="U52">
    <cfRule type="cellIs" dxfId="102" priority="113" stopIfTrue="1" operator="equal">
      <formula>-1</formula>
    </cfRule>
    <cfRule type="cellIs" dxfId="101" priority="114" stopIfTrue="1" operator="equal">
      <formula>1</formula>
    </cfRule>
  </conditionalFormatting>
  <conditionalFormatting sqref="E45">
    <cfRule type="containsText" dxfId="100" priority="105" stopIfTrue="1" operator="containsText" text="possible">
      <formula>NOT(ISERROR(SEARCH("possible",E45)))</formula>
    </cfRule>
    <cfRule type="containsText" dxfId="99" priority="106" stopIfTrue="1" operator="containsText" text="non autorisé">
      <formula>NOT(ISERROR(SEARCH("non autorisé",E45)))</formula>
    </cfRule>
    <cfRule type="containsText" dxfId="98" priority="107" stopIfTrue="1" operator="containsText" text="demandé">
      <formula>NOT(ISERROR(SEARCH("demandé",E45)))</formula>
    </cfRule>
  </conditionalFormatting>
  <conditionalFormatting sqref="U45">
    <cfRule type="cellIs" dxfId="97" priority="108" stopIfTrue="1" operator="equal">
      <formula>-1</formula>
    </cfRule>
    <cfRule type="cellIs" dxfId="96" priority="109" stopIfTrue="1" operator="equal">
      <formula>1</formula>
    </cfRule>
  </conditionalFormatting>
  <conditionalFormatting sqref="U46">
    <cfRule type="cellIs" dxfId="95" priority="103" stopIfTrue="1" operator="equal">
      <formula>-1</formula>
    </cfRule>
    <cfRule type="cellIs" dxfId="94" priority="104" stopIfTrue="1" operator="equal">
      <formula>1</formula>
    </cfRule>
  </conditionalFormatting>
  <conditionalFormatting sqref="E51">
    <cfRule type="containsText" dxfId="93" priority="95" stopIfTrue="1" operator="containsText" text="possible">
      <formula>NOT(ISERROR(SEARCH("possible",E51)))</formula>
    </cfRule>
    <cfRule type="containsText" dxfId="92" priority="96" stopIfTrue="1" operator="containsText" text="non autorisé">
      <formula>NOT(ISERROR(SEARCH("non autorisé",E51)))</formula>
    </cfRule>
    <cfRule type="containsText" dxfId="91" priority="97" stopIfTrue="1" operator="containsText" text="demandé">
      <formula>NOT(ISERROR(SEARCH("demandé",E51)))</formula>
    </cfRule>
  </conditionalFormatting>
  <conditionalFormatting sqref="U51">
    <cfRule type="cellIs" dxfId="90" priority="98" stopIfTrue="1" operator="equal">
      <formula>-1</formula>
    </cfRule>
    <cfRule type="cellIs" dxfId="89" priority="99" stopIfTrue="1" operator="equal">
      <formula>1</formula>
    </cfRule>
  </conditionalFormatting>
  <conditionalFormatting sqref="E47">
    <cfRule type="containsText" dxfId="88" priority="90" stopIfTrue="1" operator="containsText" text="possible">
      <formula>NOT(ISERROR(SEARCH("possible",E47)))</formula>
    </cfRule>
    <cfRule type="containsText" dxfId="87" priority="91" stopIfTrue="1" operator="containsText" text="non autorisé">
      <formula>NOT(ISERROR(SEARCH("non autorisé",E47)))</formula>
    </cfRule>
    <cfRule type="containsText" dxfId="86" priority="92" stopIfTrue="1" operator="containsText" text="demandé">
      <formula>NOT(ISERROR(SEARCH("demandé",E47)))</formula>
    </cfRule>
  </conditionalFormatting>
  <conditionalFormatting sqref="U47">
    <cfRule type="cellIs" dxfId="85" priority="93" stopIfTrue="1" operator="equal">
      <formula>-1</formula>
    </cfRule>
    <cfRule type="cellIs" dxfId="84" priority="94" stopIfTrue="1" operator="equal">
      <formula>1</formula>
    </cfRule>
  </conditionalFormatting>
  <conditionalFormatting sqref="E48">
    <cfRule type="containsText" dxfId="83" priority="85" stopIfTrue="1" operator="containsText" text="possible">
      <formula>NOT(ISERROR(SEARCH("possible",E48)))</formula>
    </cfRule>
    <cfRule type="containsText" dxfId="82" priority="86" stopIfTrue="1" operator="containsText" text="non autorisé">
      <formula>NOT(ISERROR(SEARCH("non autorisé",E48)))</formula>
    </cfRule>
    <cfRule type="containsText" dxfId="81" priority="87" stopIfTrue="1" operator="containsText" text="demandé">
      <formula>NOT(ISERROR(SEARCH("demandé",E48)))</formula>
    </cfRule>
  </conditionalFormatting>
  <conditionalFormatting sqref="U48">
    <cfRule type="cellIs" dxfId="80" priority="88" stopIfTrue="1" operator="equal">
      <formula>-1</formula>
    </cfRule>
    <cfRule type="cellIs" dxfId="79" priority="89" stopIfTrue="1" operator="equal">
      <formula>1</formula>
    </cfRule>
  </conditionalFormatting>
  <conditionalFormatting sqref="E49">
    <cfRule type="containsText" dxfId="78" priority="80" stopIfTrue="1" operator="containsText" text="possible">
      <formula>NOT(ISERROR(SEARCH("possible",E49)))</formula>
    </cfRule>
    <cfRule type="containsText" dxfId="77" priority="81" stopIfTrue="1" operator="containsText" text="non autorisé">
      <formula>NOT(ISERROR(SEARCH("non autorisé",E49)))</formula>
    </cfRule>
    <cfRule type="containsText" dxfId="76" priority="82" stopIfTrue="1" operator="containsText" text="demandé">
      <formula>NOT(ISERROR(SEARCH("demandé",E49)))</formula>
    </cfRule>
  </conditionalFormatting>
  <conditionalFormatting sqref="U49">
    <cfRule type="cellIs" dxfId="75" priority="83" stopIfTrue="1" operator="equal">
      <formula>-1</formula>
    </cfRule>
    <cfRule type="cellIs" dxfId="74" priority="84" stopIfTrue="1" operator="equal">
      <formula>1</formula>
    </cfRule>
  </conditionalFormatting>
  <conditionalFormatting sqref="E50">
    <cfRule type="containsText" dxfId="73" priority="75" stopIfTrue="1" operator="containsText" text="possible">
      <formula>NOT(ISERROR(SEARCH("possible",E50)))</formula>
    </cfRule>
    <cfRule type="containsText" dxfId="72" priority="76" stopIfTrue="1" operator="containsText" text="non autorisé">
      <formula>NOT(ISERROR(SEARCH("non autorisé",E50)))</formula>
    </cfRule>
    <cfRule type="containsText" dxfId="71" priority="77" stopIfTrue="1" operator="containsText" text="demandé">
      <formula>NOT(ISERROR(SEARCH("demandé",E50)))</formula>
    </cfRule>
  </conditionalFormatting>
  <conditionalFormatting sqref="U50">
    <cfRule type="cellIs" dxfId="70" priority="78" stopIfTrue="1" operator="equal">
      <formula>-1</formula>
    </cfRule>
    <cfRule type="cellIs" dxfId="69" priority="79" stopIfTrue="1" operator="equal">
      <formula>1</formula>
    </cfRule>
  </conditionalFormatting>
  <conditionalFormatting sqref="E53">
    <cfRule type="containsText" dxfId="68" priority="72" stopIfTrue="1" operator="containsText" text="possible">
      <formula>NOT(ISERROR(SEARCH("possible",E53)))</formula>
    </cfRule>
    <cfRule type="containsText" dxfId="67" priority="73" stopIfTrue="1" operator="containsText" text="non autorisé">
      <formula>NOT(ISERROR(SEARCH("non autorisé",E53)))</formula>
    </cfRule>
    <cfRule type="containsText" dxfId="66" priority="74" stopIfTrue="1" operator="containsText" text="demandé">
      <formula>NOT(ISERROR(SEARCH("demandé",E53)))</formula>
    </cfRule>
  </conditionalFormatting>
  <conditionalFormatting sqref="E46">
    <cfRule type="containsText" dxfId="65" priority="69" stopIfTrue="1" operator="containsText" text="possible">
      <formula>NOT(ISERROR(SEARCH("possible",E46)))</formula>
    </cfRule>
    <cfRule type="containsText" dxfId="64" priority="70" stopIfTrue="1" operator="containsText" text="non autorisé">
      <formula>NOT(ISERROR(SEARCH("non autorisé",E46)))</formula>
    </cfRule>
    <cfRule type="containsText" dxfId="63" priority="71" stopIfTrue="1" operator="containsText" text="demandé">
      <formula>NOT(ISERROR(SEARCH("demandé",E46)))</formula>
    </cfRule>
  </conditionalFormatting>
  <conditionalFormatting sqref="E44">
    <cfRule type="containsText" dxfId="62" priority="66" stopIfTrue="1" operator="containsText" text="possible">
      <formula>NOT(ISERROR(SEARCH("possible",E44)))</formula>
    </cfRule>
    <cfRule type="containsText" dxfId="61" priority="67" stopIfTrue="1" operator="containsText" text="non autorisé">
      <formula>NOT(ISERROR(SEARCH("non autorisé",E44)))</formula>
    </cfRule>
    <cfRule type="containsText" dxfId="60" priority="68" stopIfTrue="1" operator="containsText" text="demandé">
      <formula>NOT(ISERROR(SEARCH("demandé",E44)))</formula>
    </cfRule>
  </conditionalFormatting>
  <conditionalFormatting sqref="E27">
    <cfRule type="containsText" dxfId="59" priority="61" stopIfTrue="1" operator="containsText" text="possible">
      <formula>NOT(ISERROR(SEARCH("possible",E27)))</formula>
    </cfRule>
    <cfRule type="containsText" dxfId="58" priority="62" stopIfTrue="1" operator="containsText" text="non autorisé">
      <formula>NOT(ISERROR(SEARCH("non autorisé",E27)))</formula>
    </cfRule>
    <cfRule type="containsText" dxfId="57" priority="63" stopIfTrue="1" operator="containsText" text="demandé">
      <formula>NOT(ISERROR(SEARCH("demandé",E27)))</formula>
    </cfRule>
  </conditionalFormatting>
  <conditionalFormatting sqref="U27">
    <cfRule type="cellIs" dxfId="56" priority="64" stopIfTrue="1" operator="equal">
      <formula>-1</formula>
    </cfRule>
    <cfRule type="cellIs" dxfId="55" priority="65" stopIfTrue="1" operator="equal">
      <formula>1</formula>
    </cfRule>
  </conditionalFormatting>
  <conditionalFormatting sqref="E25">
    <cfRule type="containsText" dxfId="54" priority="56" stopIfTrue="1" operator="containsText" text="possible">
      <formula>NOT(ISERROR(SEARCH("possible",E25)))</formula>
    </cfRule>
    <cfRule type="containsText" dxfId="53" priority="57" stopIfTrue="1" operator="containsText" text="non autorisé">
      <formula>NOT(ISERROR(SEARCH("non autorisé",E25)))</formula>
    </cfRule>
    <cfRule type="containsText" dxfId="52" priority="58" stopIfTrue="1" operator="containsText" text="demandé">
      <formula>NOT(ISERROR(SEARCH("demandé",E25)))</formula>
    </cfRule>
  </conditionalFormatting>
  <conditionalFormatting sqref="U25">
    <cfRule type="cellIs" dxfId="51" priority="59" stopIfTrue="1" operator="equal">
      <formula>-1</formula>
    </cfRule>
    <cfRule type="cellIs" dxfId="50" priority="60" stopIfTrue="1" operator="equal">
      <formula>1</formula>
    </cfRule>
  </conditionalFormatting>
  <conditionalFormatting sqref="E26">
    <cfRule type="containsText" dxfId="49" priority="51" stopIfTrue="1" operator="containsText" text="possible">
      <formula>NOT(ISERROR(SEARCH("possible",E26)))</formula>
    </cfRule>
    <cfRule type="containsText" dxfId="48" priority="52" stopIfTrue="1" operator="containsText" text="non autorisé">
      <formula>NOT(ISERROR(SEARCH("non autorisé",E26)))</formula>
    </cfRule>
    <cfRule type="containsText" dxfId="47" priority="53" stopIfTrue="1" operator="containsText" text="demandé">
      <formula>NOT(ISERROR(SEARCH("demandé",E26)))</formula>
    </cfRule>
  </conditionalFormatting>
  <conditionalFormatting sqref="U26">
    <cfRule type="cellIs" dxfId="46" priority="54" stopIfTrue="1" operator="equal">
      <formula>-1</formula>
    </cfRule>
    <cfRule type="cellIs" dxfId="45" priority="55" stopIfTrue="1" operator="equal">
      <formula>1</formula>
    </cfRule>
  </conditionalFormatting>
  <conditionalFormatting sqref="E24">
    <cfRule type="containsText" dxfId="44" priority="48" stopIfTrue="1" operator="containsText" text="possible">
      <formula>NOT(ISERROR(SEARCH("possible",E24)))</formula>
    </cfRule>
    <cfRule type="containsText" dxfId="43" priority="49" stopIfTrue="1" operator="containsText" text="non autorisé">
      <formula>NOT(ISERROR(SEARCH("non autorisé",E24)))</formula>
    </cfRule>
    <cfRule type="containsText" dxfId="42" priority="50" stopIfTrue="1" operator="containsText" text="demandé">
      <formula>NOT(ISERROR(SEARCH("demandé",E24)))</formula>
    </cfRule>
  </conditionalFormatting>
  <conditionalFormatting sqref="E43">
    <cfRule type="containsText" dxfId="41" priority="43" stopIfTrue="1" operator="containsText" text="possible">
      <formula>NOT(ISERROR(SEARCH("possible",E43)))</formula>
    </cfRule>
    <cfRule type="containsText" dxfId="40" priority="44" stopIfTrue="1" operator="containsText" text="non autorisé">
      <formula>NOT(ISERROR(SEARCH("non autorisé",E43)))</formula>
    </cfRule>
    <cfRule type="containsText" dxfId="39" priority="45" stopIfTrue="1" operator="containsText" text="demandé">
      <formula>NOT(ISERROR(SEARCH("demandé",E43)))</formula>
    </cfRule>
  </conditionalFormatting>
  <conditionalFormatting sqref="U43">
    <cfRule type="cellIs" dxfId="38" priority="46" stopIfTrue="1" operator="equal">
      <formula>-1</formula>
    </cfRule>
    <cfRule type="cellIs" dxfId="37" priority="47" stopIfTrue="1" operator="equal">
      <formula>1</formula>
    </cfRule>
  </conditionalFormatting>
  <conditionalFormatting sqref="E39">
    <cfRule type="containsText" dxfId="36" priority="38" stopIfTrue="1" operator="containsText" text="possible">
      <formula>NOT(ISERROR(SEARCH("possible",E39)))</formula>
    </cfRule>
    <cfRule type="containsText" dxfId="35" priority="39" stopIfTrue="1" operator="containsText" text="non autorisé">
      <formula>NOT(ISERROR(SEARCH("non autorisé",E39)))</formula>
    </cfRule>
    <cfRule type="containsText" dxfId="34" priority="40" stopIfTrue="1" operator="containsText" text="demandé">
      <formula>NOT(ISERROR(SEARCH("demandé",E39)))</formula>
    </cfRule>
  </conditionalFormatting>
  <conditionalFormatting sqref="U39">
    <cfRule type="cellIs" dxfId="33" priority="41" stopIfTrue="1" operator="equal">
      <formula>-1</formula>
    </cfRule>
    <cfRule type="cellIs" dxfId="32" priority="42" stopIfTrue="1" operator="equal">
      <formula>1</formula>
    </cfRule>
  </conditionalFormatting>
  <conditionalFormatting sqref="E38">
    <cfRule type="containsText" dxfId="31" priority="33" stopIfTrue="1" operator="containsText" text="possible">
      <formula>NOT(ISERROR(SEARCH("possible",E38)))</formula>
    </cfRule>
    <cfRule type="containsText" dxfId="30" priority="34" stopIfTrue="1" operator="containsText" text="non autorisé">
      <formula>NOT(ISERROR(SEARCH("non autorisé",E38)))</formula>
    </cfRule>
    <cfRule type="containsText" dxfId="29" priority="35" stopIfTrue="1" operator="containsText" text="demandé">
      <formula>NOT(ISERROR(SEARCH("demandé",E38)))</formula>
    </cfRule>
  </conditionalFormatting>
  <conditionalFormatting sqref="U38">
    <cfRule type="cellIs" dxfId="28" priority="36" stopIfTrue="1" operator="equal">
      <formula>-1</formula>
    </cfRule>
    <cfRule type="cellIs" dxfId="27" priority="37" stopIfTrue="1" operator="equal">
      <formula>1</formula>
    </cfRule>
  </conditionalFormatting>
  <conditionalFormatting sqref="E37">
    <cfRule type="containsText" dxfId="26" priority="30" stopIfTrue="1" operator="containsText" text="possible">
      <formula>NOT(ISERROR(SEARCH("possible",E37)))</formula>
    </cfRule>
    <cfRule type="containsText" dxfId="25" priority="31" stopIfTrue="1" operator="containsText" text="non autorisé">
      <formula>NOT(ISERROR(SEARCH("non autorisé",E37)))</formula>
    </cfRule>
    <cfRule type="containsText" dxfId="24" priority="32" stopIfTrue="1" operator="containsText" text="demandé">
      <formula>NOT(ISERROR(SEARCH("demandé",E37)))</formula>
    </cfRule>
  </conditionalFormatting>
  <conditionalFormatting sqref="E40 E42">
    <cfRule type="containsText" dxfId="23" priority="25" stopIfTrue="1" operator="containsText" text="possible">
      <formula>NOT(ISERROR(SEARCH("possible",E40)))</formula>
    </cfRule>
    <cfRule type="containsText" dxfId="22" priority="26" stopIfTrue="1" operator="containsText" text="non autorisé">
      <formula>NOT(ISERROR(SEARCH("non autorisé",E40)))</formula>
    </cfRule>
    <cfRule type="containsText" dxfId="21" priority="27" stopIfTrue="1" operator="containsText" text="demandé">
      <formula>NOT(ISERROR(SEARCH("demandé",E40)))</formula>
    </cfRule>
  </conditionalFormatting>
  <conditionalFormatting sqref="U40">
    <cfRule type="cellIs" dxfId="20" priority="28" stopIfTrue="1" operator="equal">
      <formula>-1</formula>
    </cfRule>
    <cfRule type="cellIs" dxfId="19" priority="29" stopIfTrue="1" operator="equal">
      <formula>1</formula>
    </cfRule>
  </conditionalFormatting>
  <conditionalFormatting sqref="U42">
    <cfRule type="cellIs" dxfId="18" priority="18" stopIfTrue="1" operator="equal">
      <formula>-1</formula>
    </cfRule>
    <cfRule type="cellIs" dxfId="17" priority="19" stopIfTrue="1" operator="equal">
      <formula>1</formula>
    </cfRule>
  </conditionalFormatting>
  <conditionalFormatting sqref="U13">
    <cfRule type="cellIs" dxfId="16" priority="16" stopIfTrue="1" operator="equal">
      <formula>-1</formula>
    </cfRule>
    <cfRule type="cellIs" dxfId="15" priority="17" stopIfTrue="1" operator="equal">
      <formula>1</formula>
    </cfRule>
  </conditionalFormatting>
  <conditionalFormatting sqref="E13">
    <cfRule type="containsText" dxfId="14" priority="13" stopIfTrue="1" operator="containsText" text="possible">
      <formula>NOT(ISERROR(SEARCH("possible",E13)))</formula>
    </cfRule>
    <cfRule type="containsText" dxfId="13" priority="14" stopIfTrue="1" operator="containsText" text="non autorisé">
      <formula>NOT(ISERROR(SEARCH("non autorisé",E13)))</formula>
    </cfRule>
    <cfRule type="containsText" dxfId="12" priority="15" stopIfTrue="1" operator="containsText" text="demandé">
      <formula>NOT(ISERROR(SEARCH("demandé",E13)))</formula>
    </cfRule>
  </conditionalFormatting>
  <conditionalFormatting sqref="E41">
    <cfRule type="containsText" dxfId="11" priority="10" stopIfTrue="1" operator="containsText" text="possible">
      <formula>NOT(ISERROR(SEARCH("possible",E41)))</formula>
    </cfRule>
    <cfRule type="containsText" dxfId="10" priority="11" stopIfTrue="1" operator="containsText" text="non autorisé">
      <formula>NOT(ISERROR(SEARCH("non autorisé",E41)))</formula>
    </cfRule>
    <cfRule type="containsText" dxfId="9" priority="12" stopIfTrue="1" operator="containsText" text="demandé">
      <formula>NOT(ISERROR(SEARCH("demandé",E41)))</formula>
    </cfRule>
  </conditionalFormatting>
  <conditionalFormatting sqref="U41">
    <cfRule type="cellIs" dxfId="8" priority="8" stopIfTrue="1" operator="equal">
      <formula>-1</formula>
    </cfRule>
    <cfRule type="cellIs" dxfId="7" priority="9" stopIfTrue="1" operator="equal">
      <formula>1</formula>
    </cfRule>
  </conditionalFormatting>
  <conditionalFormatting sqref="E103:E1048576 E1:E101">
    <cfRule type="containsText" dxfId="6" priority="7" operator="containsText" text="possible">
      <formula>NOT(ISERROR(SEARCH("possible",E1)))</formula>
    </cfRule>
  </conditionalFormatting>
  <conditionalFormatting sqref="U102">
    <cfRule type="cellIs" dxfId="5" priority="5" stopIfTrue="1" operator="equal">
      <formula>-1</formula>
    </cfRule>
    <cfRule type="cellIs" dxfId="4" priority="6" stopIfTrue="1" operator="equal">
      <formula>1</formula>
    </cfRule>
  </conditionalFormatting>
  <conditionalFormatting sqref="E102">
    <cfRule type="containsText" dxfId="3" priority="2" stopIfTrue="1" operator="containsText" text="possible">
      <formula>NOT(ISERROR(SEARCH("possible",E102)))</formula>
    </cfRule>
    <cfRule type="containsText" dxfId="2" priority="3" stopIfTrue="1" operator="containsText" text="non autorisé">
      <formula>NOT(ISERROR(SEARCH("non autorisé",E102)))</formula>
    </cfRule>
    <cfRule type="containsText" dxfId="1" priority="4" stopIfTrue="1" operator="containsText" text="demandé">
      <formula>NOT(ISERROR(SEARCH("demandé",E102)))</formula>
    </cfRule>
  </conditionalFormatting>
  <conditionalFormatting sqref="E102">
    <cfRule type="containsText" dxfId="0" priority="1" operator="containsText" text="possible">
      <formula>NOT(ISERROR(SEARCH("possible",E102)))</formula>
    </cfRule>
  </conditionalFormatting>
  <printOptions horizontalCentered="1"/>
  <pageMargins left="0" right="0" top="0.19685039370078741" bottom="0.23622047244094491" header="0" footer="0.19685039370078741"/>
  <pageSetup paperSize="9" scale="50" fitToHeight="72" orientation="landscape" r:id="rId1"/>
  <headerFooter>
    <oddFooter>&amp;LPage : &amp;P / &amp;N&amp;C&amp;D&amp;RVF01 du 29/09/2017</oddFooter>
  </headerFooter>
  <rowBreaks count="4" manualBreakCount="4">
    <brk id="32" max="22" man="1"/>
    <brk id="52" max="22" man="1"/>
    <brk id="76" max="22" man="1"/>
    <brk id="95" max="22" man="1"/>
  </rowBreaks>
  <ignoredErrors>
    <ignoredError sqref="T57 S87:T87 T82 T49 E53 J58 S65 S70 E74 S74 U74 E77 S77 U77 E87 T94 E24 S24" formula="1"/>
  </ignoredErrors>
  <drawing r:id="rId2"/>
  <legacyDrawing r:id="rId3"/>
  <oleObjects>
    <mc:AlternateContent xmlns:mc="http://schemas.openxmlformats.org/markup-compatibility/2006">
      <mc:Choice Requires="x14">
        <oleObject progId="Word.Picture.8" shapeId="1028" r:id="rId4">
          <objectPr defaultSize="0" autoPict="0" r:id="rId5">
            <anchor moveWithCells="1" sizeWithCells="1">
              <from>
                <xdr:col>3</xdr:col>
                <xdr:colOff>200025</xdr:colOff>
                <xdr:row>0</xdr:row>
                <xdr:rowOff>47625</xdr:rowOff>
              </from>
              <to>
                <xdr:col>3</xdr:col>
                <xdr:colOff>1628775</xdr:colOff>
                <xdr:row>1</xdr:row>
                <xdr:rowOff>381000</xdr:rowOff>
              </to>
            </anchor>
          </objectPr>
        </oleObject>
      </mc:Choice>
      <mc:Fallback>
        <oleObject progId="Word.Picture.8" shapeId="1028" r:id="rId4"/>
      </mc:Fallback>
    </mc:AlternateContent>
  </oleObjects>
  <mc:AlternateContent xmlns:mc="http://schemas.openxmlformats.org/markup-compatibility/2006">
    <mc:Choice Requires="x14">
      <controls>
        <mc:AlternateContent xmlns:mc="http://schemas.openxmlformats.org/markup-compatibility/2006">
          <mc:Choice Requires="x14">
            <control shapeId="3413" r:id="rId6" name="Drop Down 2389">
              <controlPr defaultSize="0" autoLine="0" autoPict="0">
                <anchor>
                  <from>
                    <xdr:col>3</xdr:col>
                    <xdr:colOff>19050</xdr:colOff>
                    <xdr:row>3</xdr:row>
                    <xdr:rowOff>19050</xdr:rowOff>
                  </from>
                  <to>
                    <xdr:col>4</xdr:col>
                    <xdr:colOff>114300</xdr:colOff>
                    <xdr:row>3</xdr:row>
                    <xdr:rowOff>333375</xdr:rowOff>
                  </to>
                </anchor>
              </controlPr>
            </control>
          </mc:Choice>
        </mc:AlternateContent>
        <mc:AlternateContent xmlns:mc="http://schemas.openxmlformats.org/markup-compatibility/2006">
          <mc:Choice Requires="x14">
            <control shapeId="3586" r:id="rId7" name="Check Box 2562">
              <controlPr defaultSize="0" autoFill="0" autoLine="0" autoPict="0">
                <anchor moveWithCells="1">
                  <from>
                    <xdr:col>5</xdr:col>
                    <xdr:colOff>238125</xdr:colOff>
                    <xdr:row>11</xdr:row>
                    <xdr:rowOff>66675</xdr:rowOff>
                  </from>
                  <to>
                    <xdr:col>5</xdr:col>
                    <xdr:colOff>542925</xdr:colOff>
                    <xdr:row>11</xdr:row>
                    <xdr:rowOff>323850</xdr:rowOff>
                  </to>
                </anchor>
              </controlPr>
            </control>
          </mc:Choice>
        </mc:AlternateContent>
        <mc:AlternateContent xmlns:mc="http://schemas.openxmlformats.org/markup-compatibility/2006">
          <mc:Choice Requires="x14">
            <control shapeId="3587" r:id="rId8" name="Check Box 2563">
              <controlPr defaultSize="0" autoFill="0" autoLine="0" autoPict="0">
                <anchor moveWithCells="1">
                  <from>
                    <xdr:col>6</xdr:col>
                    <xdr:colOff>180975</xdr:colOff>
                    <xdr:row>11</xdr:row>
                    <xdr:rowOff>66675</xdr:rowOff>
                  </from>
                  <to>
                    <xdr:col>6</xdr:col>
                    <xdr:colOff>457200</xdr:colOff>
                    <xdr:row>11</xdr:row>
                    <xdr:rowOff>304800</xdr:rowOff>
                  </to>
                </anchor>
              </controlPr>
            </control>
          </mc:Choice>
        </mc:AlternateContent>
        <mc:AlternateContent xmlns:mc="http://schemas.openxmlformats.org/markup-compatibility/2006">
          <mc:Choice Requires="x14">
            <control shapeId="2" r:id="rId9" name="Check Box 2582">
              <controlPr defaultSize="0" autoFill="0" autoLine="0" autoPict="0">
                <anchor moveWithCells="1">
                  <from>
                    <xdr:col>5</xdr:col>
                    <xdr:colOff>238125</xdr:colOff>
                    <xdr:row>10</xdr:row>
                    <xdr:rowOff>66675</xdr:rowOff>
                  </from>
                  <to>
                    <xdr:col>5</xdr:col>
                    <xdr:colOff>542925</xdr:colOff>
                    <xdr:row>10</xdr:row>
                    <xdr:rowOff>323850</xdr:rowOff>
                  </to>
                </anchor>
              </controlPr>
            </control>
          </mc:Choice>
        </mc:AlternateContent>
        <mc:AlternateContent xmlns:mc="http://schemas.openxmlformats.org/markup-compatibility/2006">
          <mc:Choice Requires="x14">
            <control shapeId="3607" r:id="rId10" name="Check Box 2583">
              <controlPr defaultSize="0" autoFill="0" autoLine="0" autoPict="0">
                <anchor moveWithCells="1">
                  <from>
                    <xdr:col>6</xdr:col>
                    <xdr:colOff>180975</xdr:colOff>
                    <xdr:row>10</xdr:row>
                    <xdr:rowOff>66675</xdr:rowOff>
                  </from>
                  <to>
                    <xdr:col>6</xdr:col>
                    <xdr:colOff>457200</xdr:colOff>
                    <xdr:row>10</xdr:row>
                    <xdr:rowOff>304800</xdr:rowOff>
                  </to>
                </anchor>
              </controlPr>
            </control>
          </mc:Choice>
        </mc:AlternateContent>
        <mc:AlternateContent xmlns:mc="http://schemas.openxmlformats.org/markup-compatibility/2006">
          <mc:Choice Requires="x14">
            <control shapeId="3608" r:id="rId11" name="Check Box 2584">
              <controlPr defaultSize="0" autoFill="0" autoLine="0" autoPict="0">
                <anchor moveWithCells="1">
                  <from>
                    <xdr:col>5</xdr:col>
                    <xdr:colOff>238125</xdr:colOff>
                    <xdr:row>13</xdr:row>
                    <xdr:rowOff>57150</xdr:rowOff>
                  </from>
                  <to>
                    <xdr:col>5</xdr:col>
                    <xdr:colOff>542925</xdr:colOff>
                    <xdr:row>13</xdr:row>
                    <xdr:rowOff>314325</xdr:rowOff>
                  </to>
                </anchor>
              </controlPr>
            </control>
          </mc:Choice>
        </mc:AlternateContent>
        <mc:AlternateContent xmlns:mc="http://schemas.openxmlformats.org/markup-compatibility/2006">
          <mc:Choice Requires="x14">
            <control shapeId="3609" r:id="rId12" name="Check Box 2585">
              <controlPr defaultSize="0" autoFill="0" autoLine="0" autoPict="0">
                <anchor moveWithCells="1">
                  <from>
                    <xdr:col>6</xdr:col>
                    <xdr:colOff>180975</xdr:colOff>
                    <xdr:row>13</xdr:row>
                    <xdr:rowOff>57150</xdr:rowOff>
                  </from>
                  <to>
                    <xdr:col>6</xdr:col>
                    <xdr:colOff>457200</xdr:colOff>
                    <xdr:row>13</xdr:row>
                    <xdr:rowOff>295275</xdr:rowOff>
                  </to>
                </anchor>
              </controlPr>
            </control>
          </mc:Choice>
        </mc:AlternateContent>
        <mc:AlternateContent xmlns:mc="http://schemas.openxmlformats.org/markup-compatibility/2006">
          <mc:Choice Requires="x14">
            <control shapeId="3610" r:id="rId13" name="Check Box 2586">
              <controlPr defaultSize="0" autoFill="0" autoLine="0" autoPict="0">
                <anchor moveWithCells="1">
                  <from>
                    <xdr:col>5</xdr:col>
                    <xdr:colOff>238125</xdr:colOff>
                    <xdr:row>14</xdr:row>
                    <xdr:rowOff>57150</xdr:rowOff>
                  </from>
                  <to>
                    <xdr:col>5</xdr:col>
                    <xdr:colOff>542925</xdr:colOff>
                    <xdr:row>14</xdr:row>
                    <xdr:rowOff>314325</xdr:rowOff>
                  </to>
                </anchor>
              </controlPr>
            </control>
          </mc:Choice>
        </mc:AlternateContent>
        <mc:AlternateContent xmlns:mc="http://schemas.openxmlformats.org/markup-compatibility/2006">
          <mc:Choice Requires="x14">
            <control shapeId="3611" r:id="rId14" name="Check Box 2587">
              <controlPr defaultSize="0" autoFill="0" autoLine="0" autoPict="0">
                <anchor moveWithCells="1">
                  <from>
                    <xdr:col>6</xdr:col>
                    <xdr:colOff>180975</xdr:colOff>
                    <xdr:row>14</xdr:row>
                    <xdr:rowOff>57150</xdr:rowOff>
                  </from>
                  <to>
                    <xdr:col>6</xdr:col>
                    <xdr:colOff>457200</xdr:colOff>
                    <xdr:row>14</xdr:row>
                    <xdr:rowOff>295275</xdr:rowOff>
                  </to>
                </anchor>
              </controlPr>
            </control>
          </mc:Choice>
        </mc:AlternateContent>
        <mc:AlternateContent xmlns:mc="http://schemas.openxmlformats.org/markup-compatibility/2006">
          <mc:Choice Requires="x14">
            <control shapeId="3612" r:id="rId15" name="Check Box 2588">
              <controlPr defaultSize="0" autoFill="0" autoLine="0" autoPict="0">
                <anchor moveWithCells="1">
                  <from>
                    <xdr:col>5</xdr:col>
                    <xdr:colOff>238125</xdr:colOff>
                    <xdr:row>15</xdr:row>
                    <xdr:rowOff>76200</xdr:rowOff>
                  </from>
                  <to>
                    <xdr:col>5</xdr:col>
                    <xdr:colOff>542925</xdr:colOff>
                    <xdr:row>15</xdr:row>
                    <xdr:rowOff>333375</xdr:rowOff>
                  </to>
                </anchor>
              </controlPr>
            </control>
          </mc:Choice>
        </mc:AlternateContent>
        <mc:AlternateContent xmlns:mc="http://schemas.openxmlformats.org/markup-compatibility/2006">
          <mc:Choice Requires="x14">
            <control shapeId="3613" r:id="rId16" name="Check Box 2589">
              <controlPr defaultSize="0" autoFill="0" autoLine="0" autoPict="0">
                <anchor moveWithCells="1">
                  <from>
                    <xdr:col>6</xdr:col>
                    <xdr:colOff>180975</xdr:colOff>
                    <xdr:row>15</xdr:row>
                    <xdr:rowOff>76200</xdr:rowOff>
                  </from>
                  <to>
                    <xdr:col>6</xdr:col>
                    <xdr:colOff>457200</xdr:colOff>
                    <xdr:row>15</xdr:row>
                    <xdr:rowOff>314325</xdr:rowOff>
                  </to>
                </anchor>
              </controlPr>
            </control>
          </mc:Choice>
        </mc:AlternateContent>
        <mc:AlternateContent xmlns:mc="http://schemas.openxmlformats.org/markup-compatibility/2006">
          <mc:Choice Requires="x14">
            <control shapeId="3614" r:id="rId17" name="Check Box 2590">
              <controlPr defaultSize="0" autoFill="0" autoLine="0" autoPict="0">
                <anchor moveWithCells="1">
                  <from>
                    <xdr:col>5</xdr:col>
                    <xdr:colOff>238125</xdr:colOff>
                    <xdr:row>16</xdr:row>
                    <xdr:rowOff>76200</xdr:rowOff>
                  </from>
                  <to>
                    <xdr:col>5</xdr:col>
                    <xdr:colOff>542925</xdr:colOff>
                    <xdr:row>16</xdr:row>
                    <xdr:rowOff>333375</xdr:rowOff>
                  </to>
                </anchor>
              </controlPr>
            </control>
          </mc:Choice>
        </mc:AlternateContent>
        <mc:AlternateContent xmlns:mc="http://schemas.openxmlformats.org/markup-compatibility/2006">
          <mc:Choice Requires="x14">
            <control shapeId="3615" r:id="rId18" name="Check Box 2591">
              <controlPr defaultSize="0" autoFill="0" autoLine="0" autoPict="0">
                <anchor moveWithCells="1">
                  <from>
                    <xdr:col>6</xdr:col>
                    <xdr:colOff>180975</xdr:colOff>
                    <xdr:row>16</xdr:row>
                    <xdr:rowOff>76200</xdr:rowOff>
                  </from>
                  <to>
                    <xdr:col>6</xdr:col>
                    <xdr:colOff>457200</xdr:colOff>
                    <xdr:row>16</xdr:row>
                    <xdr:rowOff>314325</xdr:rowOff>
                  </to>
                </anchor>
              </controlPr>
            </control>
          </mc:Choice>
        </mc:AlternateContent>
        <mc:AlternateContent xmlns:mc="http://schemas.openxmlformats.org/markup-compatibility/2006">
          <mc:Choice Requires="x14">
            <control shapeId="3616" r:id="rId19" name="Check Box 2592">
              <controlPr defaultSize="0" autoFill="0" autoLine="0" autoPict="0">
                <anchor moveWithCells="1">
                  <from>
                    <xdr:col>5</xdr:col>
                    <xdr:colOff>238125</xdr:colOff>
                    <xdr:row>17</xdr:row>
                    <xdr:rowOff>76200</xdr:rowOff>
                  </from>
                  <to>
                    <xdr:col>5</xdr:col>
                    <xdr:colOff>542925</xdr:colOff>
                    <xdr:row>17</xdr:row>
                    <xdr:rowOff>333375</xdr:rowOff>
                  </to>
                </anchor>
              </controlPr>
            </control>
          </mc:Choice>
        </mc:AlternateContent>
        <mc:AlternateContent xmlns:mc="http://schemas.openxmlformats.org/markup-compatibility/2006">
          <mc:Choice Requires="x14">
            <control shapeId="3617" r:id="rId20" name="Check Box 2593">
              <controlPr defaultSize="0" autoFill="0" autoLine="0" autoPict="0">
                <anchor moveWithCells="1">
                  <from>
                    <xdr:col>6</xdr:col>
                    <xdr:colOff>180975</xdr:colOff>
                    <xdr:row>17</xdr:row>
                    <xdr:rowOff>76200</xdr:rowOff>
                  </from>
                  <to>
                    <xdr:col>6</xdr:col>
                    <xdr:colOff>457200</xdr:colOff>
                    <xdr:row>17</xdr:row>
                    <xdr:rowOff>314325</xdr:rowOff>
                  </to>
                </anchor>
              </controlPr>
            </control>
          </mc:Choice>
        </mc:AlternateContent>
        <mc:AlternateContent xmlns:mc="http://schemas.openxmlformats.org/markup-compatibility/2006">
          <mc:Choice Requires="x14">
            <control shapeId="3618" r:id="rId21" name="Check Box 2594">
              <controlPr defaultSize="0" autoFill="0" autoLine="0" autoPict="0">
                <anchor moveWithCells="1">
                  <from>
                    <xdr:col>5</xdr:col>
                    <xdr:colOff>238125</xdr:colOff>
                    <xdr:row>18</xdr:row>
                    <xdr:rowOff>76200</xdr:rowOff>
                  </from>
                  <to>
                    <xdr:col>5</xdr:col>
                    <xdr:colOff>542925</xdr:colOff>
                    <xdr:row>18</xdr:row>
                    <xdr:rowOff>333375</xdr:rowOff>
                  </to>
                </anchor>
              </controlPr>
            </control>
          </mc:Choice>
        </mc:AlternateContent>
        <mc:AlternateContent xmlns:mc="http://schemas.openxmlformats.org/markup-compatibility/2006">
          <mc:Choice Requires="x14">
            <control shapeId="3619" r:id="rId22" name="Check Box 2595">
              <controlPr defaultSize="0" autoFill="0" autoLine="0" autoPict="0">
                <anchor moveWithCells="1">
                  <from>
                    <xdr:col>6</xdr:col>
                    <xdr:colOff>180975</xdr:colOff>
                    <xdr:row>18</xdr:row>
                    <xdr:rowOff>76200</xdr:rowOff>
                  </from>
                  <to>
                    <xdr:col>6</xdr:col>
                    <xdr:colOff>457200</xdr:colOff>
                    <xdr:row>18</xdr:row>
                    <xdr:rowOff>314325</xdr:rowOff>
                  </to>
                </anchor>
              </controlPr>
            </control>
          </mc:Choice>
        </mc:AlternateContent>
        <mc:AlternateContent xmlns:mc="http://schemas.openxmlformats.org/markup-compatibility/2006">
          <mc:Choice Requires="x14">
            <control shapeId="3620" r:id="rId23" name="Check Box 2596">
              <controlPr defaultSize="0" autoFill="0" autoLine="0" autoPict="0">
                <anchor moveWithCells="1">
                  <from>
                    <xdr:col>5</xdr:col>
                    <xdr:colOff>238125</xdr:colOff>
                    <xdr:row>19</xdr:row>
                    <xdr:rowOff>76200</xdr:rowOff>
                  </from>
                  <to>
                    <xdr:col>5</xdr:col>
                    <xdr:colOff>542925</xdr:colOff>
                    <xdr:row>19</xdr:row>
                    <xdr:rowOff>333375</xdr:rowOff>
                  </to>
                </anchor>
              </controlPr>
            </control>
          </mc:Choice>
        </mc:AlternateContent>
        <mc:AlternateContent xmlns:mc="http://schemas.openxmlformats.org/markup-compatibility/2006">
          <mc:Choice Requires="x14">
            <control shapeId="3621" r:id="rId24" name="Check Box 2597">
              <controlPr defaultSize="0" autoFill="0" autoLine="0" autoPict="0">
                <anchor moveWithCells="1">
                  <from>
                    <xdr:col>6</xdr:col>
                    <xdr:colOff>180975</xdr:colOff>
                    <xdr:row>19</xdr:row>
                    <xdr:rowOff>76200</xdr:rowOff>
                  </from>
                  <to>
                    <xdr:col>6</xdr:col>
                    <xdr:colOff>457200</xdr:colOff>
                    <xdr:row>19</xdr:row>
                    <xdr:rowOff>314325</xdr:rowOff>
                  </to>
                </anchor>
              </controlPr>
            </control>
          </mc:Choice>
        </mc:AlternateContent>
        <mc:AlternateContent xmlns:mc="http://schemas.openxmlformats.org/markup-compatibility/2006">
          <mc:Choice Requires="x14">
            <control shapeId="3622" r:id="rId25" name="Check Box 2598">
              <controlPr defaultSize="0" autoFill="0" autoLine="0" autoPict="0">
                <anchor moveWithCells="1">
                  <from>
                    <xdr:col>5</xdr:col>
                    <xdr:colOff>238125</xdr:colOff>
                    <xdr:row>20</xdr:row>
                    <xdr:rowOff>76200</xdr:rowOff>
                  </from>
                  <to>
                    <xdr:col>5</xdr:col>
                    <xdr:colOff>542925</xdr:colOff>
                    <xdr:row>20</xdr:row>
                    <xdr:rowOff>333375</xdr:rowOff>
                  </to>
                </anchor>
              </controlPr>
            </control>
          </mc:Choice>
        </mc:AlternateContent>
        <mc:AlternateContent xmlns:mc="http://schemas.openxmlformats.org/markup-compatibility/2006">
          <mc:Choice Requires="x14">
            <control shapeId="3623" r:id="rId26" name="Check Box 2599">
              <controlPr defaultSize="0" autoFill="0" autoLine="0" autoPict="0">
                <anchor moveWithCells="1">
                  <from>
                    <xdr:col>6</xdr:col>
                    <xdr:colOff>180975</xdr:colOff>
                    <xdr:row>20</xdr:row>
                    <xdr:rowOff>76200</xdr:rowOff>
                  </from>
                  <to>
                    <xdr:col>6</xdr:col>
                    <xdr:colOff>457200</xdr:colOff>
                    <xdr:row>20</xdr:row>
                    <xdr:rowOff>314325</xdr:rowOff>
                  </to>
                </anchor>
              </controlPr>
            </control>
          </mc:Choice>
        </mc:AlternateContent>
        <mc:AlternateContent xmlns:mc="http://schemas.openxmlformats.org/markup-compatibility/2006">
          <mc:Choice Requires="x14">
            <control shapeId="3624" r:id="rId27" name="Check Box 2600">
              <controlPr defaultSize="0" autoFill="0" autoLine="0" autoPict="0">
                <anchor moveWithCells="1">
                  <from>
                    <xdr:col>5</xdr:col>
                    <xdr:colOff>238125</xdr:colOff>
                    <xdr:row>22</xdr:row>
                    <xdr:rowOff>57150</xdr:rowOff>
                  </from>
                  <to>
                    <xdr:col>5</xdr:col>
                    <xdr:colOff>542925</xdr:colOff>
                    <xdr:row>22</xdr:row>
                    <xdr:rowOff>314325</xdr:rowOff>
                  </to>
                </anchor>
              </controlPr>
            </control>
          </mc:Choice>
        </mc:AlternateContent>
        <mc:AlternateContent xmlns:mc="http://schemas.openxmlformats.org/markup-compatibility/2006">
          <mc:Choice Requires="x14">
            <control shapeId="3625" r:id="rId28" name="Check Box 2601">
              <controlPr defaultSize="0" autoFill="0" autoLine="0" autoPict="0">
                <anchor moveWithCells="1">
                  <from>
                    <xdr:col>6</xdr:col>
                    <xdr:colOff>180975</xdr:colOff>
                    <xdr:row>22</xdr:row>
                    <xdr:rowOff>57150</xdr:rowOff>
                  </from>
                  <to>
                    <xdr:col>6</xdr:col>
                    <xdr:colOff>457200</xdr:colOff>
                    <xdr:row>22</xdr:row>
                    <xdr:rowOff>295275</xdr:rowOff>
                  </to>
                </anchor>
              </controlPr>
            </control>
          </mc:Choice>
        </mc:AlternateContent>
        <mc:AlternateContent xmlns:mc="http://schemas.openxmlformats.org/markup-compatibility/2006">
          <mc:Choice Requires="x14">
            <control shapeId="3628" r:id="rId29" name="Check Box 2604">
              <controlPr defaultSize="0" autoFill="0" autoLine="0" autoPict="0">
                <anchor moveWithCells="1">
                  <from>
                    <xdr:col>5</xdr:col>
                    <xdr:colOff>238125</xdr:colOff>
                    <xdr:row>27</xdr:row>
                    <xdr:rowOff>76200</xdr:rowOff>
                  </from>
                  <to>
                    <xdr:col>5</xdr:col>
                    <xdr:colOff>542925</xdr:colOff>
                    <xdr:row>27</xdr:row>
                    <xdr:rowOff>333375</xdr:rowOff>
                  </to>
                </anchor>
              </controlPr>
            </control>
          </mc:Choice>
        </mc:AlternateContent>
        <mc:AlternateContent xmlns:mc="http://schemas.openxmlformats.org/markup-compatibility/2006">
          <mc:Choice Requires="x14">
            <control shapeId="3629" r:id="rId30" name="Check Box 2605">
              <controlPr defaultSize="0" autoFill="0" autoLine="0" autoPict="0">
                <anchor moveWithCells="1">
                  <from>
                    <xdr:col>6</xdr:col>
                    <xdr:colOff>180975</xdr:colOff>
                    <xdr:row>27</xdr:row>
                    <xdr:rowOff>76200</xdr:rowOff>
                  </from>
                  <to>
                    <xdr:col>6</xdr:col>
                    <xdr:colOff>457200</xdr:colOff>
                    <xdr:row>27</xdr:row>
                    <xdr:rowOff>314325</xdr:rowOff>
                  </to>
                </anchor>
              </controlPr>
            </control>
          </mc:Choice>
        </mc:AlternateContent>
        <mc:AlternateContent xmlns:mc="http://schemas.openxmlformats.org/markup-compatibility/2006">
          <mc:Choice Requires="x14">
            <control shapeId="3630" r:id="rId31" name="Check Box 2606">
              <controlPr defaultSize="0" autoFill="0" autoLine="0" autoPict="0">
                <anchor moveWithCells="1">
                  <from>
                    <xdr:col>5</xdr:col>
                    <xdr:colOff>238125</xdr:colOff>
                    <xdr:row>28</xdr:row>
                    <xdr:rowOff>76200</xdr:rowOff>
                  </from>
                  <to>
                    <xdr:col>5</xdr:col>
                    <xdr:colOff>542925</xdr:colOff>
                    <xdr:row>28</xdr:row>
                    <xdr:rowOff>333375</xdr:rowOff>
                  </to>
                </anchor>
              </controlPr>
            </control>
          </mc:Choice>
        </mc:AlternateContent>
        <mc:AlternateContent xmlns:mc="http://schemas.openxmlformats.org/markup-compatibility/2006">
          <mc:Choice Requires="x14">
            <control shapeId="3631" r:id="rId32" name="Check Box 2607">
              <controlPr defaultSize="0" autoFill="0" autoLine="0" autoPict="0">
                <anchor moveWithCells="1">
                  <from>
                    <xdr:col>6</xdr:col>
                    <xdr:colOff>180975</xdr:colOff>
                    <xdr:row>28</xdr:row>
                    <xdr:rowOff>76200</xdr:rowOff>
                  </from>
                  <to>
                    <xdr:col>6</xdr:col>
                    <xdr:colOff>457200</xdr:colOff>
                    <xdr:row>28</xdr:row>
                    <xdr:rowOff>314325</xdr:rowOff>
                  </to>
                </anchor>
              </controlPr>
            </control>
          </mc:Choice>
        </mc:AlternateContent>
        <mc:AlternateContent xmlns:mc="http://schemas.openxmlformats.org/markup-compatibility/2006">
          <mc:Choice Requires="x14">
            <control shapeId="3632" r:id="rId33" name="Check Box 2608">
              <controlPr defaultSize="0" autoFill="0" autoLine="0" autoPict="0">
                <anchor moveWithCells="1">
                  <from>
                    <xdr:col>5</xdr:col>
                    <xdr:colOff>238125</xdr:colOff>
                    <xdr:row>29</xdr:row>
                    <xdr:rowOff>76200</xdr:rowOff>
                  </from>
                  <to>
                    <xdr:col>5</xdr:col>
                    <xdr:colOff>542925</xdr:colOff>
                    <xdr:row>29</xdr:row>
                    <xdr:rowOff>333375</xdr:rowOff>
                  </to>
                </anchor>
              </controlPr>
            </control>
          </mc:Choice>
        </mc:AlternateContent>
        <mc:AlternateContent xmlns:mc="http://schemas.openxmlformats.org/markup-compatibility/2006">
          <mc:Choice Requires="x14">
            <control shapeId="3633" r:id="rId34" name="Check Box 2609">
              <controlPr defaultSize="0" autoFill="0" autoLine="0" autoPict="0">
                <anchor moveWithCells="1">
                  <from>
                    <xdr:col>6</xdr:col>
                    <xdr:colOff>180975</xdr:colOff>
                    <xdr:row>29</xdr:row>
                    <xdr:rowOff>76200</xdr:rowOff>
                  </from>
                  <to>
                    <xdr:col>6</xdr:col>
                    <xdr:colOff>457200</xdr:colOff>
                    <xdr:row>29</xdr:row>
                    <xdr:rowOff>314325</xdr:rowOff>
                  </to>
                </anchor>
              </controlPr>
            </control>
          </mc:Choice>
        </mc:AlternateContent>
        <mc:AlternateContent xmlns:mc="http://schemas.openxmlformats.org/markup-compatibility/2006">
          <mc:Choice Requires="x14">
            <control shapeId="3634" r:id="rId35" name="Check Box 2610">
              <controlPr defaultSize="0" autoFill="0" autoLine="0" autoPict="0">
                <anchor moveWithCells="1">
                  <from>
                    <xdr:col>5</xdr:col>
                    <xdr:colOff>238125</xdr:colOff>
                    <xdr:row>30</xdr:row>
                    <xdr:rowOff>76200</xdr:rowOff>
                  </from>
                  <to>
                    <xdr:col>5</xdr:col>
                    <xdr:colOff>542925</xdr:colOff>
                    <xdr:row>30</xdr:row>
                    <xdr:rowOff>333375</xdr:rowOff>
                  </to>
                </anchor>
              </controlPr>
            </control>
          </mc:Choice>
        </mc:AlternateContent>
        <mc:AlternateContent xmlns:mc="http://schemas.openxmlformats.org/markup-compatibility/2006">
          <mc:Choice Requires="x14">
            <control shapeId="3635" r:id="rId36" name="Check Box 2611">
              <controlPr defaultSize="0" autoFill="0" autoLine="0" autoPict="0">
                <anchor moveWithCells="1">
                  <from>
                    <xdr:col>6</xdr:col>
                    <xdr:colOff>180975</xdr:colOff>
                    <xdr:row>30</xdr:row>
                    <xdr:rowOff>76200</xdr:rowOff>
                  </from>
                  <to>
                    <xdr:col>6</xdr:col>
                    <xdr:colOff>457200</xdr:colOff>
                    <xdr:row>30</xdr:row>
                    <xdr:rowOff>314325</xdr:rowOff>
                  </to>
                </anchor>
              </controlPr>
            </control>
          </mc:Choice>
        </mc:AlternateContent>
        <mc:AlternateContent xmlns:mc="http://schemas.openxmlformats.org/markup-compatibility/2006">
          <mc:Choice Requires="x14">
            <control shapeId="3636" r:id="rId37" name="Check Box 2612">
              <controlPr defaultSize="0" autoFill="0" autoLine="0" autoPict="0">
                <anchor moveWithCells="1">
                  <from>
                    <xdr:col>5</xdr:col>
                    <xdr:colOff>238125</xdr:colOff>
                    <xdr:row>31</xdr:row>
                    <xdr:rowOff>76200</xdr:rowOff>
                  </from>
                  <to>
                    <xdr:col>5</xdr:col>
                    <xdr:colOff>542925</xdr:colOff>
                    <xdr:row>31</xdr:row>
                    <xdr:rowOff>333375</xdr:rowOff>
                  </to>
                </anchor>
              </controlPr>
            </control>
          </mc:Choice>
        </mc:AlternateContent>
        <mc:AlternateContent xmlns:mc="http://schemas.openxmlformats.org/markup-compatibility/2006">
          <mc:Choice Requires="x14">
            <control shapeId="3637" r:id="rId38" name="Check Box 2613">
              <controlPr defaultSize="0" autoFill="0" autoLine="0" autoPict="0">
                <anchor moveWithCells="1">
                  <from>
                    <xdr:col>6</xdr:col>
                    <xdr:colOff>180975</xdr:colOff>
                    <xdr:row>31</xdr:row>
                    <xdr:rowOff>76200</xdr:rowOff>
                  </from>
                  <to>
                    <xdr:col>6</xdr:col>
                    <xdr:colOff>457200</xdr:colOff>
                    <xdr:row>31</xdr:row>
                    <xdr:rowOff>314325</xdr:rowOff>
                  </to>
                </anchor>
              </controlPr>
            </control>
          </mc:Choice>
        </mc:AlternateContent>
        <mc:AlternateContent xmlns:mc="http://schemas.openxmlformats.org/markup-compatibility/2006">
          <mc:Choice Requires="x14">
            <control shapeId="3638" r:id="rId39" name="Check Box 2614">
              <controlPr defaultSize="0" autoFill="0" autoLine="0" autoPict="0">
                <anchor moveWithCells="1">
                  <from>
                    <xdr:col>5</xdr:col>
                    <xdr:colOff>238125</xdr:colOff>
                    <xdr:row>33</xdr:row>
                    <xdr:rowOff>200025</xdr:rowOff>
                  </from>
                  <to>
                    <xdr:col>5</xdr:col>
                    <xdr:colOff>542925</xdr:colOff>
                    <xdr:row>33</xdr:row>
                    <xdr:rowOff>457200</xdr:rowOff>
                  </to>
                </anchor>
              </controlPr>
            </control>
          </mc:Choice>
        </mc:AlternateContent>
        <mc:AlternateContent xmlns:mc="http://schemas.openxmlformats.org/markup-compatibility/2006">
          <mc:Choice Requires="x14">
            <control shapeId="3639" r:id="rId40" name="Check Box 2615">
              <controlPr defaultSize="0" autoFill="0" autoLine="0" autoPict="0">
                <anchor moveWithCells="1">
                  <from>
                    <xdr:col>6</xdr:col>
                    <xdr:colOff>180975</xdr:colOff>
                    <xdr:row>33</xdr:row>
                    <xdr:rowOff>200025</xdr:rowOff>
                  </from>
                  <to>
                    <xdr:col>6</xdr:col>
                    <xdr:colOff>457200</xdr:colOff>
                    <xdr:row>33</xdr:row>
                    <xdr:rowOff>438150</xdr:rowOff>
                  </to>
                </anchor>
              </controlPr>
            </control>
          </mc:Choice>
        </mc:AlternateContent>
        <mc:AlternateContent xmlns:mc="http://schemas.openxmlformats.org/markup-compatibility/2006">
          <mc:Choice Requires="x14">
            <control shapeId="3640" r:id="rId41" name="Check Box 2616">
              <controlPr defaultSize="0" autoFill="0" autoLine="0" autoPict="0">
                <anchor moveWithCells="1">
                  <from>
                    <xdr:col>5</xdr:col>
                    <xdr:colOff>238125</xdr:colOff>
                    <xdr:row>34</xdr:row>
                    <xdr:rowOff>742950</xdr:rowOff>
                  </from>
                  <to>
                    <xdr:col>5</xdr:col>
                    <xdr:colOff>542925</xdr:colOff>
                    <xdr:row>34</xdr:row>
                    <xdr:rowOff>1000125</xdr:rowOff>
                  </to>
                </anchor>
              </controlPr>
            </control>
          </mc:Choice>
        </mc:AlternateContent>
        <mc:AlternateContent xmlns:mc="http://schemas.openxmlformats.org/markup-compatibility/2006">
          <mc:Choice Requires="x14">
            <control shapeId="3641" r:id="rId42" name="Check Box 2617">
              <controlPr defaultSize="0" autoFill="0" autoLine="0" autoPict="0">
                <anchor moveWithCells="1">
                  <from>
                    <xdr:col>6</xdr:col>
                    <xdr:colOff>180975</xdr:colOff>
                    <xdr:row>34</xdr:row>
                    <xdr:rowOff>742950</xdr:rowOff>
                  </from>
                  <to>
                    <xdr:col>6</xdr:col>
                    <xdr:colOff>457200</xdr:colOff>
                    <xdr:row>34</xdr:row>
                    <xdr:rowOff>981075</xdr:rowOff>
                  </to>
                </anchor>
              </controlPr>
            </control>
          </mc:Choice>
        </mc:AlternateContent>
        <mc:AlternateContent xmlns:mc="http://schemas.openxmlformats.org/markup-compatibility/2006">
          <mc:Choice Requires="x14">
            <control shapeId="3642" r:id="rId43" name="Check Box 2618">
              <controlPr defaultSize="0" autoFill="0" autoLine="0" autoPict="0">
                <anchor moveWithCells="1">
                  <from>
                    <xdr:col>5</xdr:col>
                    <xdr:colOff>238125</xdr:colOff>
                    <xdr:row>35</xdr:row>
                    <xdr:rowOff>314325</xdr:rowOff>
                  </from>
                  <to>
                    <xdr:col>5</xdr:col>
                    <xdr:colOff>542925</xdr:colOff>
                    <xdr:row>35</xdr:row>
                    <xdr:rowOff>571500</xdr:rowOff>
                  </to>
                </anchor>
              </controlPr>
            </control>
          </mc:Choice>
        </mc:AlternateContent>
        <mc:AlternateContent xmlns:mc="http://schemas.openxmlformats.org/markup-compatibility/2006">
          <mc:Choice Requires="x14">
            <control shapeId="3643" r:id="rId44" name="Check Box 2619">
              <controlPr defaultSize="0" autoFill="0" autoLine="0" autoPict="0">
                <anchor moveWithCells="1">
                  <from>
                    <xdr:col>6</xdr:col>
                    <xdr:colOff>180975</xdr:colOff>
                    <xdr:row>35</xdr:row>
                    <xdr:rowOff>314325</xdr:rowOff>
                  </from>
                  <to>
                    <xdr:col>6</xdr:col>
                    <xdr:colOff>457200</xdr:colOff>
                    <xdr:row>35</xdr:row>
                    <xdr:rowOff>552450</xdr:rowOff>
                  </to>
                </anchor>
              </controlPr>
            </control>
          </mc:Choice>
        </mc:AlternateContent>
        <mc:AlternateContent xmlns:mc="http://schemas.openxmlformats.org/markup-compatibility/2006">
          <mc:Choice Requires="x14">
            <control shapeId="3652" r:id="rId45" name="Check Box 2628">
              <controlPr defaultSize="0" autoFill="0" autoLine="0" autoPict="0">
                <anchor moveWithCells="1">
                  <from>
                    <xdr:col>5</xdr:col>
                    <xdr:colOff>238125</xdr:colOff>
                    <xdr:row>87</xdr:row>
                    <xdr:rowOff>276225</xdr:rowOff>
                  </from>
                  <to>
                    <xdr:col>5</xdr:col>
                    <xdr:colOff>542925</xdr:colOff>
                    <xdr:row>87</xdr:row>
                    <xdr:rowOff>533400</xdr:rowOff>
                  </to>
                </anchor>
              </controlPr>
            </control>
          </mc:Choice>
        </mc:AlternateContent>
        <mc:AlternateContent xmlns:mc="http://schemas.openxmlformats.org/markup-compatibility/2006">
          <mc:Choice Requires="x14">
            <control shapeId="3653" r:id="rId46" name="Check Box 2629">
              <controlPr defaultSize="0" autoFill="0" autoLine="0" autoPict="0">
                <anchor moveWithCells="1">
                  <from>
                    <xdr:col>6</xdr:col>
                    <xdr:colOff>180975</xdr:colOff>
                    <xdr:row>87</xdr:row>
                    <xdr:rowOff>276225</xdr:rowOff>
                  </from>
                  <to>
                    <xdr:col>6</xdr:col>
                    <xdr:colOff>457200</xdr:colOff>
                    <xdr:row>87</xdr:row>
                    <xdr:rowOff>514350</xdr:rowOff>
                  </to>
                </anchor>
              </controlPr>
            </control>
          </mc:Choice>
        </mc:AlternateContent>
        <mc:AlternateContent xmlns:mc="http://schemas.openxmlformats.org/markup-compatibility/2006">
          <mc:Choice Requires="x14">
            <control shapeId="3654" r:id="rId47" name="Check Box 2630">
              <controlPr defaultSize="0" autoFill="0" autoLine="0" autoPict="0">
                <anchor moveWithCells="1">
                  <from>
                    <xdr:col>5</xdr:col>
                    <xdr:colOff>238125</xdr:colOff>
                    <xdr:row>89</xdr:row>
                    <xdr:rowOff>285750</xdr:rowOff>
                  </from>
                  <to>
                    <xdr:col>5</xdr:col>
                    <xdr:colOff>542925</xdr:colOff>
                    <xdr:row>89</xdr:row>
                    <xdr:rowOff>542925</xdr:rowOff>
                  </to>
                </anchor>
              </controlPr>
            </control>
          </mc:Choice>
        </mc:AlternateContent>
        <mc:AlternateContent xmlns:mc="http://schemas.openxmlformats.org/markup-compatibility/2006">
          <mc:Choice Requires="x14">
            <control shapeId="3655" r:id="rId48" name="Check Box 2631">
              <controlPr defaultSize="0" autoFill="0" autoLine="0" autoPict="0">
                <anchor moveWithCells="1">
                  <from>
                    <xdr:col>6</xdr:col>
                    <xdr:colOff>180975</xdr:colOff>
                    <xdr:row>89</xdr:row>
                    <xdr:rowOff>285750</xdr:rowOff>
                  </from>
                  <to>
                    <xdr:col>6</xdr:col>
                    <xdr:colOff>457200</xdr:colOff>
                    <xdr:row>89</xdr:row>
                    <xdr:rowOff>523875</xdr:rowOff>
                  </to>
                </anchor>
              </controlPr>
            </control>
          </mc:Choice>
        </mc:AlternateContent>
        <mc:AlternateContent xmlns:mc="http://schemas.openxmlformats.org/markup-compatibility/2006">
          <mc:Choice Requires="x14">
            <control shapeId="3656" r:id="rId49" name="Check Box 2632">
              <controlPr defaultSize="0" autoFill="0" autoLine="0" autoPict="0">
                <anchor moveWithCells="1">
                  <from>
                    <xdr:col>5</xdr:col>
                    <xdr:colOff>238125</xdr:colOff>
                    <xdr:row>90</xdr:row>
                    <xdr:rowOff>1190625</xdr:rowOff>
                  </from>
                  <to>
                    <xdr:col>5</xdr:col>
                    <xdr:colOff>542925</xdr:colOff>
                    <xdr:row>90</xdr:row>
                    <xdr:rowOff>1447800</xdr:rowOff>
                  </to>
                </anchor>
              </controlPr>
            </control>
          </mc:Choice>
        </mc:AlternateContent>
        <mc:AlternateContent xmlns:mc="http://schemas.openxmlformats.org/markup-compatibility/2006">
          <mc:Choice Requires="x14">
            <control shapeId="3657" r:id="rId50" name="Check Box 2633">
              <controlPr defaultSize="0" autoFill="0" autoLine="0" autoPict="0">
                <anchor moveWithCells="1">
                  <from>
                    <xdr:col>6</xdr:col>
                    <xdr:colOff>180975</xdr:colOff>
                    <xdr:row>90</xdr:row>
                    <xdr:rowOff>1228725</xdr:rowOff>
                  </from>
                  <to>
                    <xdr:col>6</xdr:col>
                    <xdr:colOff>457200</xdr:colOff>
                    <xdr:row>90</xdr:row>
                    <xdr:rowOff>1466850</xdr:rowOff>
                  </to>
                </anchor>
              </controlPr>
            </control>
          </mc:Choice>
        </mc:AlternateContent>
        <mc:AlternateContent xmlns:mc="http://schemas.openxmlformats.org/markup-compatibility/2006">
          <mc:Choice Requires="x14">
            <control shapeId="3670" r:id="rId51" name="Check Box 2646">
              <controlPr defaultSize="0" autoFill="0" autoLine="0" autoPict="0">
                <anchor moveWithCells="1">
                  <from>
                    <xdr:col>5</xdr:col>
                    <xdr:colOff>238125</xdr:colOff>
                    <xdr:row>85</xdr:row>
                    <xdr:rowOff>247650</xdr:rowOff>
                  </from>
                  <to>
                    <xdr:col>5</xdr:col>
                    <xdr:colOff>542925</xdr:colOff>
                    <xdr:row>85</xdr:row>
                    <xdr:rowOff>504825</xdr:rowOff>
                  </to>
                </anchor>
              </controlPr>
            </control>
          </mc:Choice>
        </mc:AlternateContent>
        <mc:AlternateContent xmlns:mc="http://schemas.openxmlformats.org/markup-compatibility/2006">
          <mc:Choice Requires="x14">
            <control shapeId="3671" r:id="rId52" name="Check Box 2647">
              <controlPr defaultSize="0" autoFill="0" autoLine="0" autoPict="0">
                <anchor moveWithCells="1">
                  <from>
                    <xdr:col>6</xdr:col>
                    <xdr:colOff>180975</xdr:colOff>
                    <xdr:row>85</xdr:row>
                    <xdr:rowOff>276225</xdr:rowOff>
                  </from>
                  <to>
                    <xdr:col>6</xdr:col>
                    <xdr:colOff>457200</xdr:colOff>
                    <xdr:row>85</xdr:row>
                    <xdr:rowOff>514350</xdr:rowOff>
                  </to>
                </anchor>
              </controlPr>
            </control>
          </mc:Choice>
        </mc:AlternateContent>
        <mc:AlternateContent xmlns:mc="http://schemas.openxmlformats.org/markup-compatibility/2006">
          <mc:Choice Requires="x14">
            <control shapeId="3676" r:id="rId53" name="Check Box 2652">
              <controlPr defaultSize="0" autoFill="0" autoLine="0" autoPict="0">
                <anchor moveWithCells="1">
                  <from>
                    <xdr:col>5</xdr:col>
                    <xdr:colOff>228600</xdr:colOff>
                    <xdr:row>91</xdr:row>
                    <xdr:rowOff>504825</xdr:rowOff>
                  </from>
                  <to>
                    <xdr:col>5</xdr:col>
                    <xdr:colOff>533400</xdr:colOff>
                    <xdr:row>91</xdr:row>
                    <xdr:rowOff>762000</xdr:rowOff>
                  </to>
                </anchor>
              </controlPr>
            </control>
          </mc:Choice>
        </mc:AlternateContent>
        <mc:AlternateContent xmlns:mc="http://schemas.openxmlformats.org/markup-compatibility/2006">
          <mc:Choice Requires="x14">
            <control shapeId="3677" r:id="rId54" name="Check Box 2653">
              <controlPr defaultSize="0" autoFill="0" autoLine="0" autoPict="0">
                <anchor moveWithCells="1">
                  <from>
                    <xdr:col>6</xdr:col>
                    <xdr:colOff>171450</xdr:colOff>
                    <xdr:row>91</xdr:row>
                    <xdr:rowOff>504825</xdr:rowOff>
                  </from>
                  <to>
                    <xdr:col>6</xdr:col>
                    <xdr:colOff>447675</xdr:colOff>
                    <xdr:row>91</xdr:row>
                    <xdr:rowOff>742950</xdr:rowOff>
                  </to>
                </anchor>
              </controlPr>
            </control>
          </mc:Choice>
        </mc:AlternateContent>
        <mc:AlternateContent xmlns:mc="http://schemas.openxmlformats.org/markup-compatibility/2006">
          <mc:Choice Requires="x14">
            <control shapeId="3678" r:id="rId55" name="Check Box 2654">
              <controlPr defaultSize="0" autoFill="0" autoLine="0" autoPict="0">
                <anchor moveWithCells="1">
                  <from>
                    <xdr:col>5</xdr:col>
                    <xdr:colOff>228600</xdr:colOff>
                    <xdr:row>92</xdr:row>
                    <xdr:rowOff>247650</xdr:rowOff>
                  </from>
                  <to>
                    <xdr:col>5</xdr:col>
                    <xdr:colOff>533400</xdr:colOff>
                    <xdr:row>93</xdr:row>
                    <xdr:rowOff>38100</xdr:rowOff>
                  </to>
                </anchor>
              </controlPr>
            </control>
          </mc:Choice>
        </mc:AlternateContent>
        <mc:AlternateContent xmlns:mc="http://schemas.openxmlformats.org/markup-compatibility/2006">
          <mc:Choice Requires="x14">
            <control shapeId="3679" r:id="rId56" name="Check Box 2655">
              <controlPr defaultSize="0" autoFill="0" autoLine="0" autoPict="0">
                <anchor moveWithCells="1">
                  <from>
                    <xdr:col>6</xdr:col>
                    <xdr:colOff>171450</xdr:colOff>
                    <xdr:row>92</xdr:row>
                    <xdr:rowOff>228600</xdr:rowOff>
                  </from>
                  <to>
                    <xdr:col>6</xdr:col>
                    <xdr:colOff>447675</xdr:colOff>
                    <xdr:row>93</xdr:row>
                    <xdr:rowOff>0</xdr:rowOff>
                  </to>
                </anchor>
              </controlPr>
            </control>
          </mc:Choice>
        </mc:AlternateContent>
        <mc:AlternateContent xmlns:mc="http://schemas.openxmlformats.org/markup-compatibility/2006">
          <mc:Choice Requires="x14">
            <control shapeId="3680" r:id="rId57" name="Check Box 2656">
              <controlPr defaultSize="0" autoFill="0" autoLine="0" autoPict="0">
                <anchor moveWithCells="1">
                  <from>
                    <xdr:col>5</xdr:col>
                    <xdr:colOff>228600</xdr:colOff>
                    <xdr:row>94</xdr:row>
                    <xdr:rowOff>200025</xdr:rowOff>
                  </from>
                  <to>
                    <xdr:col>5</xdr:col>
                    <xdr:colOff>533400</xdr:colOff>
                    <xdr:row>95</xdr:row>
                    <xdr:rowOff>19050</xdr:rowOff>
                  </to>
                </anchor>
              </controlPr>
            </control>
          </mc:Choice>
        </mc:AlternateContent>
        <mc:AlternateContent xmlns:mc="http://schemas.openxmlformats.org/markup-compatibility/2006">
          <mc:Choice Requires="x14">
            <control shapeId="3681" r:id="rId58" name="Check Box 2657">
              <controlPr defaultSize="0" autoFill="0" autoLine="0" autoPict="0">
                <anchor moveWithCells="1">
                  <from>
                    <xdr:col>6</xdr:col>
                    <xdr:colOff>171450</xdr:colOff>
                    <xdr:row>94</xdr:row>
                    <xdr:rowOff>200025</xdr:rowOff>
                  </from>
                  <to>
                    <xdr:col>6</xdr:col>
                    <xdr:colOff>447675</xdr:colOff>
                    <xdr:row>95</xdr:row>
                    <xdr:rowOff>0</xdr:rowOff>
                  </to>
                </anchor>
              </controlPr>
            </control>
          </mc:Choice>
        </mc:AlternateContent>
        <mc:AlternateContent xmlns:mc="http://schemas.openxmlformats.org/markup-compatibility/2006">
          <mc:Choice Requires="x14">
            <control shapeId="3682" r:id="rId59" name="Check Box 2658">
              <controlPr defaultSize="0" autoFill="0" autoLine="0" autoPict="0">
                <anchor moveWithCells="1">
                  <from>
                    <xdr:col>5</xdr:col>
                    <xdr:colOff>228600</xdr:colOff>
                    <xdr:row>97</xdr:row>
                    <xdr:rowOff>628650</xdr:rowOff>
                  </from>
                  <to>
                    <xdr:col>5</xdr:col>
                    <xdr:colOff>533400</xdr:colOff>
                    <xdr:row>97</xdr:row>
                    <xdr:rowOff>885825</xdr:rowOff>
                  </to>
                </anchor>
              </controlPr>
            </control>
          </mc:Choice>
        </mc:AlternateContent>
        <mc:AlternateContent xmlns:mc="http://schemas.openxmlformats.org/markup-compatibility/2006">
          <mc:Choice Requires="x14">
            <control shapeId="3683" r:id="rId60" name="Check Box 2659">
              <controlPr defaultSize="0" autoFill="0" autoLine="0" autoPict="0">
                <anchor moveWithCells="1">
                  <from>
                    <xdr:col>6</xdr:col>
                    <xdr:colOff>171450</xdr:colOff>
                    <xdr:row>97</xdr:row>
                    <xdr:rowOff>628650</xdr:rowOff>
                  </from>
                  <to>
                    <xdr:col>6</xdr:col>
                    <xdr:colOff>447675</xdr:colOff>
                    <xdr:row>97</xdr:row>
                    <xdr:rowOff>866775</xdr:rowOff>
                  </to>
                </anchor>
              </controlPr>
            </control>
          </mc:Choice>
        </mc:AlternateContent>
        <mc:AlternateContent xmlns:mc="http://schemas.openxmlformats.org/markup-compatibility/2006">
          <mc:Choice Requires="x14">
            <control shapeId="3684" r:id="rId61" name="Check Box 2660">
              <controlPr defaultSize="0" autoFill="0" autoLine="0" autoPict="0">
                <anchor moveWithCells="1">
                  <from>
                    <xdr:col>5</xdr:col>
                    <xdr:colOff>228600</xdr:colOff>
                    <xdr:row>98</xdr:row>
                    <xdr:rowOff>390525</xdr:rowOff>
                  </from>
                  <to>
                    <xdr:col>5</xdr:col>
                    <xdr:colOff>533400</xdr:colOff>
                    <xdr:row>98</xdr:row>
                    <xdr:rowOff>657225</xdr:rowOff>
                  </to>
                </anchor>
              </controlPr>
            </control>
          </mc:Choice>
        </mc:AlternateContent>
        <mc:AlternateContent xmlns:mc="http://schemas.openxmlformats.org/markup-compatibility/2006">
          <mc:Choice Requires="x14">
            <control shapeId="3685" r:id="rId62" name="Check Box 2661">
              <controlPr defaultSize="0" autoFill="0" autoLine="0" autoPict="0">
                <anchor moveWithCells="1">
                  <from>
                    <xdr:col>6</xdr:col>
                    <xdr:colOff>171450</xdr:colOff>
                    <xdr:row>98</xdr:row>
                    <xdr:rowOff>390525</xdr:rowOff>
                  </from>
                  <to>
                    <xdr:col>6</xdr:col>
                    <xdr:colOff>447675</xdr:colOff>
                    <xdr:row>98</xdr:row>
                    <xdr:rowOff>638175</xdr:rowOff>
                  </to>
                </anchor>
              </controlPr>
            </control>
          </mc:Choice>
        </mc:AlternateContent>
        <mc:AlternateContent xmlns:mc="http://schemas.openxmlformats.org/markup-compatibility/2006">
          <mc:Choice Requires="x14">
            <control shapeId="3686" r:id="rId63" name="Check Box 2662">
              <controlPr defaultSize="0" autoFill="0" autoLine="0" autoPict="0">
                <anchor moveWithCells="1">
                  <from>
                    <xdr:col>5</xdr:col>
                    <xdr:colOff>228600</xdr:colOff>
                    <xdr:row>99</xdr:row>
                    <xdr:rowOff>390525</xdr:rowOff>
                  </from>
                  <to>
                    <xdr:col>5</xdr:col>
                    <xdr:colOff>533400</xdr:colOff>
                    <xdr:row>99</xdr:row>
                    <xdr:rowOff>647700</xdr:rowOff>
                  </to>
                </anchor>
              </controlPr>
            </control>
          </mc:Choice>
        </mc:AlternateContent>
        <mc:AlternateContent xmlns:mc="http://schemas.openxmlformats.org/markup-compatibility/2006">
          <mc:Choice Requires="x14">
            <control shapeId="3687" r:id="rId64" name="Check Box 2663">
              <controlPr defaultSize="0" autoFill="0" autoLine="0" autoPict="0">
                <anchor moveWithCells="1">
                  <from>
                    <xdr:col>6</xdr:col>
                    <xdr:colOff>171450</xdr:colOff>
                    <xdr:row>99</xdr:row>
                    <xdr:rowOff>390525</xdr:rowOff>
                  </from>
                  <to>
                    <xdr:col>6</xdr:col>
                    <xdr:colOff>447675</xdr:colOff>
                    <xdr:row>99</xdr:row>
                    <xdr:rowOff>628650</xdr:rowOff>
                  </to>
                </anchor>
              </controlPr>
            </control>
          </mc:Choice>
        </mc:AlternateContent>
        <mc:AlternateContent xmlns:mc="http://schemas.openxmlformats.org/markup-compatibility/2006">
          <mc:Choice Requires="x14">
            <control shapeId="3698" r:id="rId65" name="Check Box 2674">
              <controlPr defaultSize="0" autoFill="0" autoLine="0" autoPict="0">
                <anchor moveWithCells="1">
                  <from>
                    <xdr:col>5</xdr:col>
                    <xdr:colOff>238125</xdr:colOff>
                    <xdr:row>53</xdr:row>
                    <xdr:rowOff>209550</xdr:rowOff>
                  </from>
                  <to>
                    <xdr:col>5</xdr:col>
                    <xdr:colOff>542925</xdr:colOff>
                    <xdr:row>53</xdr:row>
                    <xdr:rowOff>466725</xdr:rowOff>
                  </to>
                </anchor>
              </controlPr>
            </control>
          </mc:Choice>
        </mc:AlternateContent>
        <mc:AlternateContent xmlns:mc="http://schemas.openxmlformats.org/markup-compatibility/2006">
          <mc:Choice Requires="x14">
            <control shapeId="3699" r:id="rId66" name="Check Box 2675">
              <controlPr defaultSize="0" autoFill="0" autoLine="0" autoPict="0">
                <anchor moveWithCells="1">
                  <from>
                    <xdr:col>6</xdr:col>
                    <xdr:colOff>180975</xdr:colOff>
                    <xdr:row>53</xdr:row>
                    <xdr:rowOff>209550</xdr:rowOff>
                  </from>
                  <to>
                    <xdr:col>6</xdr:col>
                    <xdr:colOff>457200</xdr:colOff>
                    <xdr:row>53</xdr:row>
                    <xdr:rowOff>447675</xdr:rowOff>
                  </to>
                </anchor>
              </controlPr>
            </control>
          </mc:Choice>
        </mc:AlternateContent>
        <mc:AlternateContent xmlns:mc="http://schemas.openxmlformats.org/markup-compatibility/2006">
          <mc:Choice Requires="x14">
            <control shapeId="3714" r:id="rId67" name="Check Box 2690">
              <controlPr defaultSize="0" autoFill="0" autoLine="0" autoPict="0">
                <anchor moveWithCells="1">
                  <from>
                    <xdr:col>5</xdr:col>
                    <xdr:colOff>238125</xdr:colOff>
                    <xdr:row>55</xdr:row>
                    <xdr:rowOff>247650</xdr:rowOff>
                  </from>
                  <to>
                    <xdr:col>5</xdr:col>
                    <xdr:colOff>542925</xdr:colOff>
                    <xdr:row>56</xdr:row>
                    <xdr:rowOff>19050</xdr:rowOff>
                  </to>
                </anchor>
              </controlPr>
            </control>
          </mc:Choice>
        </mc:AlternateContent>
        <mc:AlternateContent xmlns:mc="http://schemas.openxmlformats.org/markup-compatibility/2006">
          <mc:Choice Requires="x14">
            <control shapeId="3715" r:id="rId68" name="Check Box 2691">
              <controlPr defaultSize="0" autoFill="0" autoLine="0" autoPict="0">
                <anchor moveWithCells="1">
                  <from>
                    <xdr:col>6</xdr:col>
                    <xdr:colOff>180975</xdr:colOff>
                    <xdr:row>55</xdr:row>
                    <xdr:rowOff>247650</xdr:rowOff>
                  </from>
                  <to>
                    <xdr:col>6</xdr:col>
                    <xdr:colOff>457200</xdr:colOff>
                    <xdr:row>56</xdr:row>
                    <xdr:rowOff>0</xdr:rowOff>
                  </to>
                </anchor>
              </controlPr>
            </control>
          </mc:Choice>
        </mc:AlternateContent>
        <mc:AlternateContent xmlns:mc="http://schemas.openxmlformats.org/markup-compatibility/2006">
          <mc:Choice Requires="x14">
            <control shapeId="3720" r:id="rId69" name="Check Box 2696">
              <controlPr defaultSize="0" autoFill="0" autoLine="0" autoPict="0">
                <anchor moveWithCells="1">
                  <from>
                    <xdr:col>5</xdr:col>
                    <xdr:colOff>238125</xdr:colOff>
                    <xdr:row>58</xdr:row>
                    <xdr:rowOff>266700</xdr:rowOff>
                  </from>
                  <to>
                    <xdr:col>5</xdr:col>
                    <xdr:colOff>542925</xdr:colOff>
                    <xdr:row>59</xdr:row>
                    <xdr:rowOff>38100</xdr:rowOff>
                  </to>
                </anchor>
              </controlPr>
            </control>
          </mc:Choice>
        </mc:AlternateContent>
        <mc:AlternateContent xmlns:mc="http://schemas.openxmlformats.org/markup-compatibility/2006">
          <mc:Choice Requires="x14">
            <control shapeId="3721" r:id="rId70" name="Check Box 2697">
              <controlPr defaultSize="0" autoFill="0" autoLine="0" autoPict="0">
                <anchor moveWithCells="1">
                  <from>
                    <xdr:col>6</xdr:col>
                    <xdr:colOff>180975</xdr:colOff>
                    <xdr:row>58</xdr:row>
                    <xdr:rowOff>266700</xdr:rowOff>
                  </from>
                  <to>
                    <xdr:col>6</xdr:col>
                    <xdr:colOff>457200</xdr:colOff>
                    <xdr:row>59</xdr:row>
                    <xdr:rowOff>19050</xdr:rowOff>
                  </to>
                </anchor>
              </controlPr>
            </control>
          </mc:Choice>
        </mc:AlternateContent>
        <mc:AlternateContent xmlns:mc="http://schemas.openxmlformats.org/markup-compatibility/2006">
          <mc:Choice Requires="x14">
            <control shapeId="3722" r:id="rId71" name="Check Box 2698">
              <controlPr defaultSize="0" autoFill="0" autoLine="0" autoPict="0">
                <anchor moveWithCells="1">
                  <from>
                    <xdr:col>5</xdr:col>
                    <xdr:colOff>238125</xdr:colOff>
                    <xdr:row>59</xdr:row>
                    <xdr:rowOff>276225</xdr:rowOff>
                  </from>
                  <to>
                    <xdr:col>5</xdr:col>
                    <xdr:colOff>542925</xdr:colOff>
                    <xdr:row>60</xdr:row>
                    <xdr:rowOff>47625</xdr:rowOff>
                  </to>
                </anchor>
              </controlPr>
            </control>
          </mc:Choice>
        </mc:AlternateContent>
        <mc:AlternateContent xmlns:mc="http://schemas.openxmlformats.org/markup-compatibility/2006">
          <mc:Choice Requires="x14">
            <control shapeId="3723" r:id="rId72" name="Check Box 2699">
              <controlPr defaultSize="0" autoFill="0" autoLine="0" autoPict="0">
                <anchor moveWithCells="1">
                  <from>
                    <xdr:col>6</xdr:col>
                    <xdr:colOff>180975</xdr:colOff>
                    <xdr:row>59</xdr:row>
                    <xdr:rowOff>276225</xdr:rowOff>
                  </from>
                  <to>
                    <xdr:col>6</xdr:col>
                    <xdr:colOff>457200</xdr:colOff>
                    <xdr:row>60</xdr:row>
                    <xdr:rowOff>28575</xdr:rowOff>
                  </to>
                </anchor>
              </controlPr>
            </control>
          </mc:Choice>
        </mc:AlternateContent>
        <mc:AlternateContent xmlns:mc="http://schemas.openxmlformats.org/markup-compatibility/2006">
          <mc:Choice Requires="x14">
            <control shapeId="3724" r:id="rId73" name="Check Box 2700">
              <controlPr defaultSize="0" autoFill="0" autoLine="0" autoPict="0">
                <anchor moveWithCells="1">
                  <from>
                    <xdr:col>5</xdr:col>
                    <xdr:colOff>238125</xdr:colOff>
                    <xdr:row>60</xdr:row>
                    <xdr:rowOff>285750</xdr:rowOff>
                  </from>
                  <to>
                    <xdr:col>5</xdr:col>
                    <xdr:colOff>542925</xdr:colOff>
                    <xdr:row>61</xdr:row>
                    <xdr:rowOff>57150</xdr:rowOff>
                  </to>
                </anchor>
              </controlPr>
            </control>
          </mc:Choice>
        </mc:AlternateContent>
        <mc:AlternateContent xmlns:mc="http://schemas.openxmlformats.org/markup-compatibility/2006">
          <mc:Choice Requires="x14">
            <control shapeId="3725" r:id="rId74" name="Check Box 2701">
              <controlPr defaultSize="0" autoFill="0" autoLine="0" autoPict="0">
                <anchor moveWithCells="1">
                  <from>
                    <xdr:col>6</xdr:col>
                    <xdr:colOff>180975</xdr:colOff>
                    <xdr:row>60</xdr:row>
                    <xdr:rowOff>285750</xdr:rowOff>
                  </from>
                  <to>
                    <xdr:col>6</xdr:col>
                    <xdr:colOff>457200</xdr:colOff>
                    <xdr:row>61</xdr:row>
                    <xdr:rowOff>38100</xdr:rowOff>
                  </to>
                </anchor>
              </controlPr>
            </control>
          </mc:Choice>
        </mc:AlternateContent>
        <mc:AlternateContent xmlns:mc="http://schemas.openxmlformats.org/markup-compatibility/2006">
          <mc:Choice Requires="x14">
            <control shapeId="3726" r:id="rId75" name="Check Box 2702">
              <controlPr defaultSize="0" autoFill="0" autoLine="0" autoPict="0">
                <anchor moveWithCells="1">
                  <from>
                    <xdr:col>5</xdr:col>
                    <xdr:colOff>238125</xdr:colOff>
                    <xdr:row>61</xdr:row>
                    <xdr:rowOff>295275</xdr:rowOff>
                  </from>
                  <to>
                    <xdr:col>5</xdr:col>
                    <xdr:colOff>542925</xdr:colOff>
                    <xdr:row>62</xdr:row>
                    <xdr:rowOff>66675</xdr:rowOff>
                  </to>
                </anchor>
              </controlPr>
            </control>
          </mc:Choice>
        </mc:AlternateContent>
        <mc:AlternateContent xmlns:mc="http://schemas.openxmlformats.org/markup-compatibility/2006">
          <mc:Choice Requires="x14">
            <control shapeId="3727" r:id="rId76" name="Check Box 2703">
              <controlPr defaultSize="0" autoFill="0" autoLine="0" autoPict="0">
                <anchor moveWithCells="1">
                  <from>
                    <xdr:col>6</xdr:col>
                    <xdr:colOff>180975</xdr:colOff>
                    <xdr:row>61</xdr:row>
                    <xdr:rowOff>295275</xdr:rowOff>
                  </from>
                  <to>
                    <xdr:col>6</xdr:col>
                    <xdr:colOff>457200</xdr:colOff>
                    <xdr:row>62</xdr:row>
                    <xdr:rowOff>47625</xdr:rowOff>
                  </to>
                </anchor>
              </controlPr>
            </control>
          </mc:Choice>
        </mc:AlternateContent>
        <mc:AlternateContent xmlns:mc="http://schemas.openxmlformats.org/markup-compatibility/2006">
          <mc:Choice Requires="x14">
            <control shapeId="3728" r:id="rId77" name="Check Box 2704">
              <controlPr defaultSize="0" autoFill="0" autoLine="0" autoPict="0">
                <anchor moveWithCells="1">
                  <from>
                    <xdr:col>5</xdr:col>
                    <xdr:colOff>238125</xdr:colOff>
                    <xdr:row>62</xdr:row>
                    <xdr:rowOff>304800</xdr:rowOff>
                  </from>
                  <to>
                    <xdr:col>5</xdr:col>
                    <xdr:colOff>542925</xdr:colOff>
                    <xdr:row>63</xdr:row>
                    <xdr:rowOff>28575</xdr:rowOff>
                  </to>
                </anchor>
              </controlPr>
            </control>
          </mc:Choice>
        </mc:AlternateContent>
        <mc:AlternateContent xmlns:mc="http://schemas.openxmlformats.org/markup-compatibility/2006">
          <mc:Choice Requires="x14">
            <control shapeId="3729" r:id="rId78" name="Check Box 2705">
              <controlPr defaultSize="0" autoFill="0" autoLine="0" autoPict="0">
                <anchor moveWithCells="1">
                  <from>
                    <xdr:col>6</xdr:col>
                    <xdr:colOff>180975</xdr:colOff>
                    <xdr:row>62</xdr:row>
                    <xdr:rowOff>304800</xdr:rowOff>
                  </from>
                  <to>
                    <xdr:col>6</xdr:col>
                    <xdr:colOff>457200</xdr:colOff>
                    <xdr:row>63</xdr:row>
                    <xdr:rowOff>9525</xdr:rowOff>
                  </to>
                </anchor>
              </controlPr>
            </control>
          </mc:Choice>
        </mc:AlternateContent>
        <mc:AlternateContent xmlns:mc="http://schemas.openxmlformats.org/markup-compatibility/2006">
          <mc:Choice Requires="x14">
            <control shapeId="3730" r:id="rId79" name="Check Box 2706">
              <controlPr defaultSize="0" autoFill="0" autoLine="0" autoPict="0">
                <anchor moveWithCells="1">
                  <from>
                    <xdr:col>5</xdr:col>
                    <xdr:colOff>238125</xdr:colOff>
                    <xdr:row>63</xdr:row>
                    <xdr:rowOff>247650</xdr:rowOff>
                  </from>
                  <to>
                    <xdr:col>5</xdr:col>
                    <xdr:colOff>542925</xdr:colOff>
                    <xdr:row>63</xdr:row>
                    <xdr:rowOff>504825</xdr:rowOff>
                  </to>
                </anchor>
              </controlPr>
            </control>
          </mc:Choice>
        </mc:AlternateContent>
        <mc:AlternateContent xmlns:mc="http://schemas.openxmlformats.org/markup-compatibility/2006">
          <mc:Choice Requires="x14">
            <control shapeId="3731" r:id="rId80" name="Check Box 2707">
              <controlPr defaultSize="0" autoFill="0" autoLine="0" autoPict="0">
                <anchor moveWithCells="1">
                  <from>
                    <xdr:col>6</xdr:col>
                    <xdr:colOff>180975</xdr:colOff>
                    <xdr:row>63</xdr:row>
                    <xdr:rowOff>266700</xdr:rowOff>
                  </from>
                  <to>
                    <xdr:col>6</xdr:col>
                    <xdr:colOff>457200</xdr:colOff>
                    <xdr:row>63</xdr:row>
                    <xdr:rowOff>504825</xdr:rowOff>
                  </to>
                </anchor>
              </controlPr>
            </control>
          </mc:Choice>
        </mc:AlternateContent>
        <mc:AlternateContent xmlns:mc="http://schemas.openxmlformats.org/markup-compatibility/2006">
          <mc:Choice Requires="x14">
            <control shapeId="3732" r:id="rId81" name="Check Box 2708">
              <controlPr defaultSize="0" autoFill="0" autoLine="0" autoPict="0">
                <anchor moveWithCells="1">
                  <from>
                    <xdr:col>5</xdr:col>
                    <xdr:colOff>238125</xdr:colOff>
                    <xdr:row>54</xdr:row>
                    <xdr:rowOff>238125</xdr:rowOff>
                  </from>
                  <to>
                    <xdr:col>5</xdr:col>
                    <xdr:colOff>542925</xdr:colOff>
                    <xdr:row>55</xdr:row>
                    <xdr:rowOff>9525</xdr:rowOff>
                  </to>
                </anchor>
              </controlPr>
            </control>
          </mc:Choice>
        </mc:AlternateContent>
        <mc:AlternateContent xmlns:mc="http://schemas.openxmlformats.org/markup-compatibility/2006">
          <mc:Choice Requires="x14">
            <control shapeId="3733" r:id="rId82" name="Check Box 2709">
              <controlPr defaultSize="0" autoFill="0" autoLine="0" autoPict="0">
                <anchor moveWithCells="1">
                  <from>
                    <xdr:col>6</xdr:col>
                    <xdr:colOff>180975</xdr:colOff>
                    <xdr:row>54</xdr:row>
                    <xdr:rowOff>238125</xdr:rowOff>
                  </from>
                  <to>
                    <xdr:col>6</xdr:col>
                    <xdr:colOff>457200</xdr:colOff>
                    <xdr:row>54</xdr:row>
                    <xdr:rowOff>476250</xdr:rowOff>
                  </to>
                </anchor>
              </controlPr>
            </control>
          </mc:Choice>
        </mc:AlternateContent>
        <mc:AlternateContent xmlns:mc="http://schemas.openxmlformats.org/markup-compatibility/2006">
          <mc:Choice Requires="x14">
            <control shapeId="3736" r:id="rId83" name="Check Box 2712">
              <controlPr defaultSize="0" autoFill="0" autoLine="0" autoPict="0">
                <anchor moveWithCells="1">
                  <from>
                    <xdr:col>5</xdr:col>
                    <xdr:colOff>238125</xdr:colOff>
                    <xdr:row>72</xdr:row>
                    <xdr:rowOff>333375</xdr:rowOff>
                  </from>
                  <to>
                    <xdr:col>5</xdr:col>
                    <xdr:colOff>542925</xdr:colOff>
                    <xdr:row>72</xdr:row>
                    <xdr:rowOff>590550</xdr:rowOff>
                  </to>
                </anchor>
              </controlPr>
            </control>
          </mc:Choice>
        </mc:AlternateContent>
        <mc:AlternateContent xmlns:mc="http://schemas.openxmlformats.org/markup-compatibility/2006">
          <mc:Choice Requires="x14">
            <control shapeId="3737" r:id="rId84" name="Check Box 2713">
              <controlPr defaultSize="0" autoFill="0" autoLine="0" autoPict="0">
                <anchor moveWithCells="1">
                  <from>
                    <xdr:col>6</xdr:col>
                    <xdr:colOff>180975</xdr:colOff>
                    <xdr:row>72</xdr:row>
                    <xdr:rowOff>333375</xdr:rowOff>
                  </from>
                  <to>
                    <xdr:col>6</xdr:col>
                    <xdr:colOff>457200</xdr:colOff>
                    <xdr:row>72</xdr:row>
                    <xdr:rowOff>571500</xdr:rowOff>
                  </to>
                </anchor>
              </controlPr>
            </control>
          </mc:Choice>
        </mc:AlternateContent>
        <mc:AlternateContent xmlns:mc="http://schemas.openxmlformats.org/markup-compatibility/2006">
          <mc:Choice Requires="x14">
            <control shapeId="3740" r:id="rId85" name="Check Box 2716">
              <controlPr defaultSize="0" autoFill="0" autoLine="0" autoPict="0">
                <anchor moveWithCells="1">
                  <from>
                    <xdr:col>5</xdr:col>
                    <xdr:colOff>238125</xdr:colOff>
                    <xdr:row>66</xdr:row>
                    <xdr:rowOff>228600</xdr:rowOff>
                  </from>
                  <to>
                    <xdr:col>5</xdr:col>
                    <xdr:colOff>542925</xdr:colOff>
                    <xdr:row>67</xdr:row>
                    <xdr:rowOff>0</xdr:rowOff>
                  </to>
                </anchor>
              </controlPr>
            </control>
          </mc:Choice>
        </mc:AlternateContent>
        <mc:AlternateContent xmlns:mc="http://schemas.openxmlformats.org/markup-compatibility/2006">
          <mc:Choice Requires="x14">
            <control shapeId="3741" r:id="rId86" name="Check Box 2717">
              <controlPr defaultSize="0" autoFill="0" autoLine="0" autoPict="0">
                <anchor moveWithCells="1">
                  <from>
                    <xdr:col>6</xdr:col>
                    <xdr:colOff>180975</xdr:colOff>
                    <xdr:row>66</xdr:row>
                    <xdr:rowOff>247650</xdr:rowOff>
                  </from>
                  <to>
                    <xdr:col>6</xdr:col>
                    <xdr:colOff>457200</xdr:colOff>
                    <xdr:row>67</xdr:row>
                    <xdr:rowOff>0</xdr:rowOff>
                  </to>
                </anchor>
              </controlPr>
            </control>
          </mc:Choice>
        </mc:AlternateContent>
        <mc:AlternateContent xmlns:mc="http://schemas.openxmlformats.org/markup-compatibility/2006">
          <mc:Choice Requires="x14">
            <control shapeId="3744" r:id="rId87" name="Check Box 2720">
              <controlPr defaultSize="0" autoFill="0" autoLine="0" autoPict="0">
                <anchor moveWithCells="1">
                  <from>
                    <xdr:col>5</xdr:col>
                    <xdr:colOff>238125</xdr:colOff>
                    <xdr:row>71</xdr:row>
                    <xdr:rowOff>333375</xdr:rowOff>
                  </from>
                  <to>
                    <xdr:col>5</xdr:col>
                    <xdr:colOff>542925</xdr:colOff>
                    <xdr:row>71</xdr:row>
                    <xdr:rowOff>590550</xdr:rowOff>
                  </to>
                </anchor>
              </controlPr>
            </control>
          </mc:Choice>
        </mc:AlternateContent>
        <mc:AlternateContent xmlns:mc="http://schemas.openxmlformats.org/markup-compatibility/2006">
          <mc:Choice Requires="x14">
            <control shapeId="3745" r:id="rId88" name="Check Box 2721">
              <controlPr defaultSize="0" autoFill="0" autoLine="0" autoPict="0">
                <anchor moveWithCells="1">
                  <from>
                    <xdr:col>6</xdr:col>
                    <xdr:colOff>180975</xdr:colOff>
                    <xdr:row>71</xdr:row>
                    <xdr:rowOff>333375</xdr:rowOff>
                  </from>
                  <to>
                    <xdr:col>6</xdr:col>
                    <xdr:colOff>457200</xdr:colOff>
                    <xdr:row>71</xdr:row>
                    <xdr:rowOff>571500</xdr:rowOff>
                  </to>
                </anchor>
              </controlPr>
            </control>
          </mc:Choice>
        </mc:AlternateContent>
        <mc:AlternateContent xmlns:mc="http://schemas.openxmlformats.org/markup-compatibility/2006">
          <mc:Choice Requires="x14">
            <control shapeId="3746" r:id="rId89" name="Check Box 2722">
              <controlPr defaultSize="0" autoFill="0" autoLine="0" autoPict="0">
                <anchor moveWithCells="1">
                  <from>
                    <xdr:col>5</xdr:col>
                    <xdr:colOff>238125</xdr:colOff>
                    <xdr:row>67</xdr:row>
                    <xdr:rowOff>314325</xdr:rowOff>
                  </from>
                  <to>
                    <xdr:col>5</xdr:col>
                    <xdr:colOff>542925</xdr:colOff>
                    <xdr:row>68</xdr:row>
                    <xdr:rowOff>28575</xdr:rowOff>
                  </to>
                </anchor>
              </controlPr>
            </control>
          </mc:Choice>
        </mc:AlternateContent>
        <mc:AlternateContent xmlns:mc="http://schemas.openxmlformats.org/markup-compatibility/2006">
          <mc:Choice Requires="x14">
            <control shapeId="3747" r:id="rId90" name="Check Box 2723">
              <controlPr defaultSize="0" autoFill="0" autoLine="0" autoPict="0">
                <anchor moveWithCells="1">
                  <from>
                    <xdr:col>6</xdr:col>
                    <xdr:colOff>180975</xdr:colOff>
                    <xdr:row>67</xdr:row>
                    <xdr:rowOff>314325</xdr:rowOff>
                  </from>
                  <to>
                    <xdr:col>6</xdr:col>
                    <xdr:colOff>457200</xdr:colOff>
                    <xdr:row>68</xdr:row>
                    <xdr:rowOff>9525</xdr:rowOff>
                  </to>
                </anchor>
              </controlPr>
            </control>
          </mc:Choice>
        </mc:AlternateContent>
        <mc:AlternateContent xmlns:mc="http://schemas.openxmlformats.org/markup-compatibility/2006">
          <mc:Choice Requires="x14">
            <control shapeId="3748" r:id="rId91" name="Check Box 2724">
              <controlPr defaultSize="0" autoFill="0" autoLine="0" autoPict="0">
                <anchor moveWithCells="1">
                  <from>
                    <xdr:col>5</xdr:col>
                    <xdr:colOff>238125</xdr:colOff>
                    <xdr:row>68</xdr:row>
                    <xdr:rowOff>314325</xdr:rowOff>
                  </from>
                  <to>
                    <xdr:col>5</xdr:col>
                    <xdr:colOff>542925</xdr:colOff>
                    <xdr:row>69</xdr:row>
                    <xdr:rowOff>0</xdr:rowOff>
                  </to>
                </anchor>
              </controlPr>
            </control>
          </mc:Choice>
        </mc:AlternateContent>
        <mc:AlternateContent xmlns:mc="http://schemas.openxmlformats.org/markup-compatibility/2006">
          <mc:Choice Requires="x14">
            <control shapeId="3749" r:id="rId92" name="Check Box 2725">
              <controlPr defaultSize="0" autoFill="0" autoLine="0" autoPict="0">
                <anchor moveWithCells="1">
                  <from>
                    <xdr:col>6</xdr:col>
                    <xdr:colOff>180975</xdr:colOff>
                    <xdr:row>68</xdr:row>
                    <xdr:rowOff>314325</xdr:rowOff>
                  </from>
                  <to>
                    <xdr:col>6</xdr:col>
                    <xdr:colOff>457200</xdr:colOff>
                    <xdr:row>68</xdr:row>
                    <xdr:rowOff>552450</xdr:rowOff>
                  </to>
                </anchor>
              </controlPr>
            </control>
          </mc:Choice>
        </mc:AlternateContent>
        <mc:AlternateContent xmlns:mc="http://schemas.openxmlformats.org/markup-compatibility/2006">
          <mc:Choice Requires="x14">
            <control shapeId="3752" r:id="rId93" name="Check Box 2728">
              <controlPr defaultSize="0" autoFill="0" autoLine="0" autoPict="0">
                <anchor moveWithCells="1">
                  <from>
                    <xdr:col>5</xdr:col>
                    <xdr:colOff>238125</xdr:colOff>
                    <xdr:row>70</xdr:row>
                    <xdr:rowOff>323850</xdr:rowOff>
                  </from>
                  <to>
                    <xdr:col>5</xdr:col>
                    <xdr:colOff>542925</xdr:colOff>
                    <xdr:row>71</xdr:row>
                    <xdr:rowOff>38100</xdr:rowOff>
                  </to>
                </anchor>
              </controlPr>
            </control>
          </mc:Choice>
        </mc:AlternateContent>
        <mc:AlternateContent xmlns:mc="http://schemas.openxmlformats.org/markup-compatibility/2006">
          <mc:Choice Requires="x14">
            <control shapeId="3753" r:id="rId94" name="Check Box 2729">
              <controlPr defaultSize="0" autoFill="0" autoLine="0" autoPict="0">
                <anchor moveWithCells="1">
                  <from>
                    <xdr:col>6</xdr:col>
                    <xdr:colOff>180975</xdr:colOff>
                    <xdr:row>70</xdr:row>
                    <xdr:rowOff>323850</xdr:rowOff>
                  </from>
                  <to>
                    <xdr:col>6</xdr:col>
                    <xdr:colOff>457200</xdr:colOff>
                    <xdr:row>71</xdr:row>
                    <xdr:rowOff>19050</xdr:rowOff>
                  </to>
                </anchor>
              </controlPr>
            </control>
          </mc:Choice>
        </mc:AlternateContent>
        <mc:AlternateContent xmlns:mc="http://schemas.openxmlformats.org/markup-compatibility/2006">
          <mc:Choice Requires="x14">
            <control shapeId="3754" r:id="rId95" name="Check Box 2730">
              <controlPr defaultSize="0" autoFill="0" autoLine="0" autoPict="0">
                <anchor moveWithCells="1">
                  <from>
                    <xdr:col>5</xdr:col>
                    <xdr:colOff>238125</xdr:colOff>
                    <xdr:row>65</xdr:row>
                    <xdr:rowOff>304800</xdr:rowOff>
                  </from>
                  <to>
                    <xdr:col>5</xdr:col>
                    <xdr:colOff>542925</xdr:colOff>
                    <xdr:row>66</xdr:row>
                    <xdr:rowOff>0</xdr:rowOff>
                  </to>
                </anchor>
              </controlPr>
            </control>
          </mc:Choice>
        </mc:AlternateContent>
        <mc:AlternateContent xmlns:mc="http://schemas.openxmlformats.org/markup-compatibility/2006">
          <mc:Choice Requires="x14">
            <control shapeId="3755" r:id="rId96" name="Check Box 2731">
              <controlPr defaultSize="0" autoFill="0" autoLine="0" autoPict="0">
                <anchor moveWithCells="1">
                  <from>
                    <xdr:col>6</xdr:col>
                    <xdr:colOff>180975</xdr:colOff>
                    <xdr:row>65</xdr:row>
                    <xdr:rowOff>304800</xdr:rowOff>
                  </from>
                  <to>
                    <xdr:col>6</xdr:col>
                    <xdr:colOff>457200</xdr:colOff>
                    <xdr:row>65</xdr:row>
                    <xdr:rowOff>542925</xdr:rowOff>
                  </to>
                </anchor>
              </controlPr>
            </control>
          </mc:Choice>
        </mc:AlternateContent>
        <mc:AlternateContent xmlns:mc="http://schemas.openxmlformats.org/markup-compatibility/2006">
          <mc:Choice Requires="x14">
            <control shapeId="3756" r:id="rId97" name="Check Box 2732">
              <controlPr defaultSize="0" autoFill="0" autoLine="0" autoPict="0">
                <anchor moveWithCells="1">
                  <from>
                    <xdr:col>5</xdr:col>
                    <xdr:colOff>238125</xdr:colOff>
                    <xdr:row>80</xdr:row>
                    <xdr:rowOff>304800</xdr:rowOff>
                  </from>
                  <to>
                    <xdr:col>5</xdr:col>
                    <xdr:colOff>542925</xdr:colOff>
                    <xdr:row>80</xdr:row>
                    <xdr:rowOff>561975</xdr:rowOff>
                  </to>
                </anchor>
              </controlPr>
            </control>
          </mc:Choice>
        </mc:AlternateContent>
        <mc:AlternateContent xmlns:mc="http://schemas.openxmlformats.org/markup-compatibility/2006">
          <mc:Choice Requires="x14">
            <control shapeId="3757" r:id="rId98" name="Check Box 2733">
              <controlPr defaultSize="0" autoFill="0" autoLine="0" autoPict="0">
                <anchor moveWithCells="1">
                  <from>
                    <xdr:col>6</xdr:col>
                    <xdr:colOff>180975</xdr:colOff>
                    <xdr:row>80</xdr:row>
                    <xdr:rowOff>304800</xdr:rowOff>
                  </from>
                  <to>
                    <xdr:col>6</xdr:col>
                    <xdr:colOff>457200</xdr:colOff>
                    <xdr:row>80</xdr:row>
                    <xdr:rowOff>542925</xdr:rowOff>
                  </to>
                </anchor>
              </controlPr>
            </control>
          </mc:Choice>
        </mc:AlternateContent>
        <mc:AlternateContent xmlns:mc="http://schemas.openxmlformats.org/markup-compatibility/2006">
          <mc:Choice Requires="x14">
            <control shapeId="3758" r:id="rId99" name="Check Box 2734">
              <controlPr defaultSize="0" autoFill="0" autoLine="0" autoPict="0">
                <anchor moveWithCells="1">
                  <from>
                    <xdr:col>5</xdr:col>
                    <xdr:colOff>238125</xdr:colOff>
                    <xdr:row>78</xdr:row>
                    <xdr:rowOff>323850</xdr:rowOff>
                  </from>
                  <to>
                    <xdr:col>5</xdr:col>
                    <xdr:colOff>542925</xdr:colOff>
                    <xdr:row>78</xdr:row>
                    <xdr:rowOff>581025</xdr:rowOff>
                  </to>
                </anchor>
              </controlPr>
            </control>
          </mc:Choice>
        </mc:AlternateContent>
        <mc:AlternateContent xmlns:mc="http://schemas.openxmlformats.org/markup-compatibility/2006">
          <mc:Choice Requires="x14">
            <control shapeId="3759" r:id="rId100" name="Check Box 2735">
              <controlPr defaultSize="0" autoFill="0" autoLine="0" autoPict="0">
                <anchor moveWithCells="1">
                  <from>
                    <xdr:col>6</xdr:col>
                    <xdr:colOff>180975</xdr:colOff>
                    <xdr:row>78</xdr:row>
                    <xdr:rowOff>323850</xdr:rowOff>
                  </from>
                  <to>
                    <xdr:col>6</xdr:col>
                    <xdr:colOff>457200</xdr:colOff>
                    <xdr:row>78</xdr:row>
                    <xdr:rowOff>561975</xdr:rowOff>
                  </to>
                </anchor>
              </controlPr>
            </control>
          </mc:Choice>
        </mc:AlternateContent>
        <mc:AlternateContent xmlns:mc="http://schemas.openxmlformats.org/markup-compatibility/2006">
          <mc:Choice Requires="x14">
            <control shapeId="3760" r:id="rId101" name="Check Box 2736">
              <controlPr defaultSize="0" autoFill="0" autoLine="0" autoPict="0">
                <anchor moveWithCells="1">
                  <from>
                    <xdr:col>5</xdr:col>
                    <xdr:colOff>238125</xdr:colOff>
                    <xdr:row>77</xdr:row>
                    <xdr:rowOff>314325</xdr:rowOff>
                  </from>
                  <to>
                    <xdr:col>5</xdr:col>
                    <xdr:colOff>542925</xdr:colOff>
                    <xdr:row>77</xdr:row>
                    <xdr:rowOff>571500</xdr:rowOff>
                  </to>
                </anchor>
              </controlPr>
            </control>
          </mc:Choice>
        </mc:AlternateContent>
        <mc:AlternateContent xmlns:mc="http://schemas.openxmlformats.org/markup-compatibility/2006">
          <mc:Choice Requires="x14">
            <control shapeId="3761" r:id="rId102" name="Check Box 2737">
              <controlPr defaultSize="0" autoFill="0" autoLine="0" autoPict="0">
                <anchor moveWithCells="1">
                  <from>
                    <xdr:col>6</xdr:col>
                    <xdr:colOff>180975</xdr:colOff>
                    <xdr:row>77</xdr:row>
                    <xdr:rowOff>314325</xdr:rowOff>
                  </from>
                  <to>
                    <xdr:col>6</xdr:col>
                    <xdr:colOff>457200</xdr:colOff>
                    <xdr:row>77</xdr:row>
                    <xdr:rowOff>552450</xdr:rowOff>
                  </to>
                </anchor>
              </controlPr>
            </control>
          </mc:Choice>
        </mc:AlternateContent>
        <mc:AlternateContent xmlns:mc="http://schemas.openxmlformats.org/markup-compatibility/2006">
          <mc:Choice Requires="x14">
            <control shapeId="3762" r:id="rId103" name="Check Box 2738">
              <controlPr defaultSize="0" autoFill="0" autoLine="0" autoPict="0">
                <anchor moveWithCells="1">
                  <from>
                    <xdr:col>5</xdr:col>
                    <xdr:colOff>238125</xdr:colOff>
                    <xdr:row>79</xdr:row>
                    <xdr:rowOff>314325</xdr:rowOff>
                  </from>
                  <to>
                    <xdr:col>5</xdr:col>
                    <xdr:colOff>542925</xdr:colOff>
                    <xdr:row>79</xdr:row>
                    <xdr:rowOff>571500</xdr:rowOff>
                  </to>
                </anchor>
              </controlPr>
            </control>
          </mc:Choice>
        </mc:AlternateContent>
        <mc:AlternateContent xmlns:mc="http://schemas.openxmlformats.org/markup-compatibility/2006">
          <mc:Choice Requires="x14">
            <control shapeId="3763" r:id="rId104" name="Check Box 2739">
              <controlPr defaultSize="0" autoFill="0" autoLine="0" autoPict="0">
                <anchor moveWithCells="1">
                  <from>
                    <xdr:col>6</xdr:col>
                    <xdr:colOff>180975</xdr:colOff>
                    <xdr:row>79</xdr:row>
                    <xdr:rowOff>314325</xdr:rowOff>
                  </from>
                  <to>
                    <xdr:col>6</xdr:col>
                    <xdr:colOff>457200</xdr:colOff>
                    <xdr:row>79</xdr:row>
                    <xdr:rowOff>552450</xdr:rowOff>
                  </to>
                </anchor>
              </controlPr>
            </control>
          </mc:Choice>
        </mc:AlternateContent>
        <mc:AlternateContent xmlns:mc="http://schemas.openxmlformats.org/markup-compatibility/2006">
          <mc:Choice Requires="x14">
            <control shapeId="3764" r:id="rId105" name="Check Box 2740">
              <controlPr defaultSize="0" autoFill="0" autoLine="0" autoPict="0">
                <anchor moveWithCells="1">
                  <from>
                    <xdr:col>5</xdr:col>
                    <xdr:colOff>238125</xdr:colOff>
                    <xdr:row>75</xdr:row>
                    <xdr:rowOff>323850</xdr:rowOff>
                  </from>
                  <to>
                    <xdr:col>5</xdr:col>
                    <xdr:colOff>542925</xdr:colOff>
                    <xdr:row>75</xdr:row>
                    <xdr:rowOff>581025</xdr:rowOff>
                  </to>
                </anchor>
              </controlPr>
            </control>
          </mc:Choice>
        </mc:AlternateContent>
        <mc:AlternateContent xmlns:mc="http://schemas.openxmlformats.org/markup-compatibility/2006">
          <mc:Choice Requires="x14">
            <control shapeId="3765" r:id="rId106" name="Check Box 2741">
              <controlPr defaultSize="0" autoFill="0" autoLine="0" autoPict="0">
                <anchor moveWithCells="1">
                  <from>
                    <xdr:col>6</xdr:col>
                    <xdr:colOff>180975</xdr:colOff>
                    <xdr:row>75</xdr:row>
                    <xdr:rowOff>323850</xdr:rowOff>
                  </from>
                  <to>
                    <xdr:col>6</xdr:col>
                    <xdr:colOff>457200</xdr:colOff>
                    <xdr:row>75</xdr:row>
                    <xdr:rowOff>561975</xdr:rowOff>
                  </to>
                </anchor>
              </controlPr>
            </control>
          </mc:Choice>
        </mc:AlternateContent>
        <mc:AlternateContent xmlns:mc="http://schemas.openxmlformats.org/markup-compatibility/2006">
          <mc:Choice Requires="x14">
            <control shapeId="3766" r:id="rId107" name="Check Box 2742">
              <controlPr defaultSize="0" autoFill="0" autoLine="0" autoPict="0">
                <anchor moveWithCells="1">
                  <from>
                    <xdr:col>5</xdr:col>
                    <xdr:colOff>238125</xdr:colOff>
                    <xdr:row>74</xdr:row>
                    <xdr:rowOff>333375</xdr:rowOff>
                  </from>
                  <to>
                    <xdr:col>5</xdr:col>
                    <xdr:colOff>542925</xdr:colOff>
                    <xdr:row>74</xdr:row>
                    <xdr:rowOff>590550</xdr:rowOff>
                  </to>
                </anchor>
              </controlPr>
            </control>
          </mc:Choice>
        </mc:AlternateContent>
        <mc:AlternateContent xmlns:mc="http://schemas.openxmlformats.org/markup-compatibility/2006">
          <mc:Choice Requires="x14">
            <control shapeId="3767" r:id="rId108" name="Check Box 2743">
              <controlPr defaultSize="0" autoFill="0" autoLine="0" autoPict="0">
                <anchor moveWithCells="1">
                  <from>
                    <xdr:col>6</xdr:col>
                    <xdr:colOff>180975</xdr:colOff>
                    <xdr:row>74</xdr:row>
                    <xdr:rowOff>333375</xdr:rowOff>
                  </from>
                  <to>
                    <xdr:col>6</xdr:col>
                    <xdr:colOff>457200</xdr:colOff>
                    <xdr:row>74</xdr:row>
                    <xdr:rowOff>571500</xdr:rowOff>
                  </to>
                </anchor>
              </controlPr>
            </control>
          </mc:Choice>
        </mc:AlternateContent>
        <mc:AlternateContent xmlns:mc="http://schemas.openxmlformats.org/markup-compatibility/2006">
          <mc:Choice Requires="x14">
            <control shapeId="3768" r:id="rId109" name="Check Box 2744">
              <controlPr defaultSize="0" autoFill="0" autoLine="0" autoPict="0">
                <anchor moveWithCells="1">
                  <from>
                    <xdr:col>5</xdr:col>
                    <xdr:colOff>228600</xdr:colOff>
                    <xdr:row>102</xdr:row>
                    <xdr:rowOff>381000</xdr:rowOff>
                  </from>
                  <to>
                    <xdr:col>5</xdr:col>
                    <xdr:colOff>533400</xdr:colOff>
                    <xdr:row>102</xdr:row>
                    <xdr:rowOff>638175</xdr:rowOff>
                  </to>
                </anchor>
              </controlPr>
            </control>
          </mc:Choice>
        </mc:AlternateContent>
        <mc:AlternateContent xmlns:mc="http://schemas.openxmlformats.org/markup-compatibility/2006">
          <mc:Choice Requires="x14">
            <control shapeId="3769" r:id="rId110" name="Check Box 2745">
              <controlPr defaultSize="0" autoFill="0" autoLine="0" autoPict="0">
                <anchor moveWithCells="1">
                  <from>
                    <xdr:col>6</xdr:col>
                    <xdr:colOff>171450</xdr:colOff>
                    <xdr:row>102</xdr:row>
                    <xdr:rowOff>381000</xdr:rowOff>
                  </from>
                  <to>
                    <xdr:col>6</xdr:col>
                    <xdr:colOff>447675</xdr:colOff>
                    <xdr:row>102</xdr:row>
                    <xdr:rowOff>619125</xdr:rowOff>
                  </to>
                </anchor>
              </controlPr>
            </control>
          </mc:Choice>
        </mc:AlternateContent>
        <mc:AlternateContent xmlns:mc="http://schemas.openxmlformats.org/markup-compatibility/2006">
          <mc:Choice Requires="x14">
            <control shapeId="3771" r:id="rId111" name="Check Box 2747">
              <controlPr defaultSize="0" autoFill="0" autoLine="0" autoPict="0">
                <anchor moveWithCells="1">
                  <from>
                    <xdr:col>5</xdr:col>
                    <xdr:colOff>228600</xdr:colOff>
                    <xdr:row>93</xdr:row>
                    <xdr:rowOff>247650</xdr:rowOff>
                  </from>
                  <to>
                    <xdr:col>5</xdr:col>
                    <xdr:colOff>533400</xdr:colOff>
                    <xdr:row>94</xdr:row>
                    <xdr:rowOff>9525</xdr:rowOff>
                  </to>
                </anchor>
              </controlPr>
            </control>
          </mc:Choice>
        </mc:AlternateContent>
        <mc:AlternateContent xmlns:mc="http://schemas.openxmlformats.org/markup-compatibility/2006">
          <mc:Choice Requires="x14">
            <control shapeId="3772" r:id="rId112" name="Check Box 2748">
              <controlPr defaultSize="0" autoFill="0" autoLine="0" autoPict="0">
                <anchor moveWithCells="1">
                  <from>
                    <xdr:col>6</xdr:col>
                    <xdr:colOff>171450</xdr:colOff>
                    <xdr:row>93</xdr:row>
                    <xdr:rowOff>228600</xdr:rowOff>
                  </from>
                  <to>
                    <xdr:col>6</xdr:col>
                    <xdr:colOff>447675</xdr:colOff>
                    <xdr:row>93</xdr:row>
                    <xdr:rowOff>466725</xdr:rowOff>
                  </to>
                </anchor>
              </controlPr>
            </control>
          </mc:Choice>
        </mc:AlternateContent>
        <mc:AlternateContent xmlns:mc="http://schemas.openxmlformats.org/markup-compatibility/2006">
          <mc:Choice Requires="x14">
            <control shapeId="3773" r:id="rId113" name="Check Box 2749">
              <controlPr defaultSize="0" autoFill="0" autoLine="0" autoPict="0">
                <anchor moveWithCells="1">
                  <from>
                    <xdr:col>5</xdr:col>
                    <xdr:colOff>228600</xdr:colOff>
                    <xdr:row>104</xdr:row>
                    <xdr:rowOff>400050</xdr:rowOff>
                  </from>
                  <to>
                    <xdr:col>5</xdr:col>
                    <xdr:colOff>533400</xdr:colOff>
                    <xdr:row>104</xdr:row>
                    <xdr:rowOff>657225</xdr:rowOff>
                  </to>
                </anchor>
              </controlPr>
            </control>
          </mc:Choice>
        </mc:AlternateContent>
        <mc:AlternateContent xmlns:mc="http://schemas.openxmlformats.org/markup-compatibility/2006">
          <mc:Choice Requires="x14">
            <control shapeId="3774" r:id="rId114" name="Check Box 2750">
              <controlPr defaultSize="0" autoFill="0" autoLine="0" autoPict="0">
                <anchor moveWithCells="1">
                  <from>
                    <xdr:col>6</xdr:col>
                    <xdr:colOff>171450</xdr:colOff>
                    <xdr:row>104</xdr:row>
                    <xdr:rowOff>400050</xdr:rowOff>
                  </from>
                  <to>
                    <xdr:col>6</xdr:col>
                    <xdr:colOff>447675</xdr:colOff>
                    <xdr:row>104</xdr:row>
                    <xdr:rowOff>638175</xdr:rowOff>
                  </to>
                </anchor>
              </controlPr>
            </control>
          </mc:Choice>
        </mc:AlternateContent>
        <mc:AlternateContent xmlns:mc="http://schemas.openxmlformats.org/markup-compatibility/2006">
          <mc:Choice Requires="x14">
            <control shapeId="3777" r:id="rId115" name="Check Box 2753">
              <controlPr defaultSize="0" autoFill="0" autoLine="0" autoPict="0">
                <anchor moveWithCells="1">
                  <from>
                    <xdr:col>5</xdr:col>
                    <xdr:colOff>228600</xdr:colOff>
                    <xdr:row>103</xdr:row>
                    <xdr:rowOff>390525</xdr:rowOff>
                  </from>
                  <to>
                    <xdr:col>5</xdr:col>
                    <xdr:colOff>533400</xdr:colOff>
                    <xdr:row>103</xdr:row>
                    <xdr:rowOff>647700</xdr:rowOff>
                  </to>
                </anchor>
              </controlPr>
            </control>
          </mc:Choice>
        </mc:AlternateContent>
        <mc:AlternateContent xmlns:mc="http://schemas.openxmlformats.org/markup-compatibility/2006">
          <mc:Choice Requires="x14">
            <control shapeId="3778" r:id="rId116" name="Check Box 2754">
              <controlPr defaultSize="0" autoFill="0" autoLine="0" autoPict="0">
                <anchor moveWithCells="1">
                  <from>
                    <xdr:col>6</xdr:col>
                    <xdr:colOff>171450</xdr:colOff>
                    <xdr:row>103</xdr:row>
                    <xdr:rowOff>390525</xdr:rowOff>
                  </from>
                  <to>
                    <xdr:col>6</xdr:col>
                    <xdr:colOff>447675</xdr:colOff>
                    <xdr:row>103</xdr:row>
                    <xdr:rowOff>628650</xdr:rowOff>
                  </to>
                </anchor>
              </controlPr>
            </control>
          </mc:Choice>
        </mc:AlternateContent>
        <mc:AlternateContent xmlns:mc="http://schemas.openxmlformats.org/markup-compatibility/2006">
          <mc:Choice Requires="x14">
            <control shapeId="3781" r:id="rId117" name="Check Box 2757">
              <controlPr defaultSize="0" autoFill="0" autoLine="0" autoPict="0">
                <anchor moveWithCells="1">
                  <from>
                    <xdr:col>5</xdr:col>
                    <xdr:colOff>238125</xdr:colOff>
                    <xdr:row>88</xdr:row>
                    <xdr:rowOff>285750</xdr:rowOff>
                  </from>
                  <to>
                    <xdr:col>5</xdr:col>
                    <xdr:colOff>542925</xdr:colOff>
                    <xdr:row>88</xdr:row>
                    <xdr:rowOff>542925</xdr:rowOff>
                  </to>
                </anchor>
              </controlPr>
            </control>
          </mc:Choice>
        </mc:AlternateContent>
        <mc:AlternateContent xmlns:mc="http://schemas.openxmlformats.org/markup-compatibility/2006">
          <mc:Choice Requires="x14">
            <control shapeId="3782" r:id="rId118" name="Check Box 2758">
              <controlPr defaultSize="0" autoFill="0" autoLine="0" autoPict="0">
                <anchor moveWithCells="1">
                  <from>
                    <xdr:col>6</xdr:col>
                    <xdr:colOff>180975</xdr:colOff>
                    <xdr:row>88</xdr:row>
                    <xdr:rowOff>285750</xdr:rowOff>
                  </from>
                  <to>
                    <xdr:col>6</xdr:col>
                    <xdr:colOff>457200</xdr:colOff>
                    <xdr:row>88</xdr:row>
                    <xdr:rowOff>523875</xdr:rowOff>
                  </to>
                </anchor>
              </controlPr>
            </control>
          </mc:Choice>
        </mc:AlternateContent>
        <mc:AlternateContent xmlns:mc="http://schemas.openxmlformats.org/markup-compatibility/2006">
          <mc:Choice Requires="x14">
            <control shapeId="3785" r:id="rId119" name="Check Box 2761">
              <controlPr defaultSize="0" autoFill="0" autoLine="0" autoPict="0">
                <anchor moveWithCells="1">
                  <from>
                    <xdr:col>5</xdr:col>
                    <xdr:colOff>238125</xdr:colOff>
                    <xdr:row>82</xdr:row>
                    <xdr:rowOff>285750</xdr:rowOff>
                  </from>
                  <to>
                    <xdr:col>5</xdr:col>
                    <xdr:colOff>542925</xdr:colOff>
                    <xdr:row>83</xdr:row>
                    <xdr:rowOff>19050</xdr:rowOff>
                  </to>
                </anchor>
              </controlPr>
            </control>
          </mc:Choice>
        </mc:AlternateContent>
        <mc:AlternateContent xmlns:mc="http://schemas.openxmlformats.org/markup-compatibility/2006">
          <mc:Choice Requires="x14">
            <control shapeId="3786" r:id="rId120" name="Check Box 2762">
              <controlPr defaultSize="0" autoFill="0" autoLine="0" autoPict="0">
                <anchor moveWithCells="1">
                  <from>
                    <xdr:col>6</xdr:col>
                    <xdr:colOff>180975</xdr:colOff>
                    <xdr:row>82</xdr:row>
                    <xdr:rowOff>304800</xdr:rowOff>
                  </from>
                  <to>
                    <xdr:col>6</xdr:col>
                    <xdr:colOff>457200</xdr:colOff>
                    <xdr:row>83</xdr:row>
                    <xdr:rowOff>19050</xdr:rowOff>
                  </to>
                </anchor>
              </controlPr>
            </control>
          </mc:Choice>
        </mc:AlternateContent>
        <mc:AlternateContent xmlns:mc="http://schemas.openxmlformats.org/markup-compatibility/2006">
          <mc:Choice Requires="x14">
            <control shapeId="3787" r:id="rId121" name="Check Box 2763">
              <controlPr defaultSize="0" autoFill="0" autoLine="0" autoPict="0">
                <anchor moveWithCells="1">
                  <from>
                    <xdr:col>5</xdr:col>
                    <xdr:colOff>238125</xdr:colOff>
                    <xdr:row>84</xdr:row>
                    <xdr:rowOff>247650</xdr:rowOff>
                  </from>
                  <to>
                    <xdr:col>5</xdr:col>
                    <xdr:colOff>542925</xdr:colOff>
                    <xdr:row>84</xdr:row>
                    <xdr:rowOff>504825</xdr:rowOff>
                  </to>
                </anchor>
              </controlPr>
            </control>
          </mc:Choice>
        </mc:AlternateContent>
        <mc:AlternateContent xmlns:mc="http://schemas.openxmlformats.org/markup-compatibility/2006">
          <mc:Choice Requires="x14">
            <control shapeId="3788" r:id="rId122" name="Check Box 2764">
              <controlPr defaultSize="0" autoFill="0" autoLine="0" autoPict="0">
                <anchor moveWithCells="1">
                  <from>
                    <xdr:col>6</xdr:col>
                    <xdr:colOff>180975</xdr:colOff>
                    <xdr:row>84</xdr:row>
                    <xdr:rowOff>276225</xdr:rowOff>
                  </from>
                  <to>
                    <xdr:col>6</xdr:col>
                    <xdr:colOff>457200</xdr:colOff>
                    <xdr:row>84</xdr:row>
                    <xdr:rowOff>514350</xdr:rowOff>
                  </to>
                </anchor>
              </controlPr>
            </control>
          </mc:Choice>
        </mc:AlternateContent>
        <mc:AlternateContent xmlns:mc="http://schemas.openxmlformats.org/markup-compatibility/2006">
          <mc:Choice Requires="x14">
            <control shapeId="3789" r:id="rId123" name="Check Box 2765">
              <controlPr defaultSize="0" autoFill="0" autoLine="0" autoPict="0">
                <anchor moveWithCells="1">
                  <from>
                    <xdr:col>5</xdr:col>
                    <xdr:colOff>238125</xdr:colOff>
                    <xdr:row>83</xdr:row>
                    <xdr:rowOff>247650</xdr:rowOff>
                  </from>
                  <to>
                    <xdr:col>5</xdr:col>
                    <xdr:colOff>542925</xdr:colOff>
                    <xdr:row>83</xdr:row>
                    <xdr:rowOff>504825</xdr:rowOff>
                  </to>
                </anchor>
              </controlPr>
            </control>
          </mc:Choice>
        </mc:AlternateContent>
        <mc:AlternateContent xmlns:mc="http://schemas.openxmlformats.org/markup-compatibility/2006">
          <mc:Choice Requires="x14">
            <control shapeId="3790" r:id="rId124" name="Check Box 2766">
              <controlPr defaultSize="0" autoFill="0" autoLine="0" autoPict="0">
                <anchor moveWithCells="1">
                  <from>
                    <xdr:col>6</xdr:col>
                    <xdr:colOff>180975</xdr:colOff>
                    <xdr:row>83</xdr:row>
                    <xdr:rowOff>276225</xdr:rowOff>
                  </from>
                  <to>
                    <xdr:col>6</xdr:col>
                    <xdr:colOff>457200</xdr:colOff>
                    <xdr:row>83</xdr:row>
                    <xdr:rowOff>514350</xdr:rowOff>
                  </to>
                </anchor>
              </controlPr>
            </control>
          </mc:Choice>
        </mc:AlternateContent>
        <mc:AlternateContent xmlns:mc="http://schemas.openxmlformats.org/markup-compatibility/2006">
          <mc:Choice Requires="x14">
            <control shapeId="3820" r:id="rId125" name="Check Box 2796">
              <controlPr defaultSize="0" autoFill="0" autoLine="0" autoPict="0">
                <anchor moveWithCells="1">
                  <from>
                    <xdr:col>5</xdr:col>
                    <xdr:colOff>238125</xdr:colOff>
                    <xdr:row>51</xdr:row>
                    <xdr:rowOff>228600</xdr:rowOff>
                  </from>
                  <to>
                    <xdr:col>5</xdr:col>
                    <xdr:colOff>542925</xdr:colOff>
                    <xdr:row>52</xdr:row>
                    <xdr:rowOff>0</xdr:rowOff>
                  </to>
                </anchor>
              </controlPr>
            </control>
          </mc:Choice>
        </mc:AlternateContent>
        <mc:AlternateContent xmlns:mc="http://schemas.openxmlformats.org/markup-compatibility/2006">
          <mc:Choice Requires="x14">
            <control shapeId="3821" r:id="rId126" name="Check Box 2797">
              <controlPr defaultSize="0" autoFill="0" autoLine="0" autoPict="0">
                <anchor moveWithCells="1">
                  <from>
                    <xdr:col>6</xdr:col>
                    <xdr:colOff>180975</xdr:colOff>
                    <xdr:row>51</xdr:row>
                    <xdr:rowOff>228600</xdr:rowOff>
                  </from>
                  <to>
                    <xdr:col>6</xdr:col>
                    <xdr:colOff>457200</xdr:colOff>
                    <xdr:row>51</xdr:row>
                    <xdr:rowOff>466725</xdr:rowOff>
                  </to>
                </anchor>
              </controlPr>
            </control>
          </mc:Choice>
        </mc:AlternateContent>
        <mc:AlternateContent xmlns:mc="http://schemas.openxmlformats.org/markup-compatibility/2006">
          <mc:Choice Requires="x14">
            <control shapeId="3822" r:id="rId127" name="Check Box 2798">
              <controlPr defaultSize="0" autoFill="0" autoLine="0" autoPict="0">
                <anchor moveWithCells="1">
                  <from>
                    <xdr:col>5</xdr:col>
                    <xdr:colOff>238125</xdr:colOff>
                    <xdr:row>44</xdr:row>
                    <xdr:rowOff>161925</xdr:rowOff>
                  </from>
                  <to>
                    <xdr:col>5</xdr:col>
                    <xdr:colOff>542925</xdr:colOff>
                    <xdr:row>44</xdr:row>
                    <xdr:rowOff>419100</xdr:rowOff>
                  </to>
                </anchor>
              </controlPr>
            </control>
          </mc:Choice>
        </mc:AlternateContent>
        <mc:AlternateContent xmlns:mc="http://schemas.openxmlformats.org/markup-compatibility/2006">
          <mc:Choice Requires="x14">
            <control shapeId="3823" r:id="rId128" name="Check Box 2799">
              <controlPr defaultSize="0" autoFill="0" autoLine="0" autoPict="0">
                <anchor moveWithCells="1">
                  <from>
                    <xdr:col>6</xdr:col>
                    <xdr:colOff>180975</xdr:colOff>
                    <xdr:row>44</xdr:row>
                    <xdr:rowOff>161925</xdr:rowOff>
                  </from>
                  <to>
                    <xdr:col>6</xdr:col>
                    <xdr:colOff>457200</xdr:colOff>
                    <xdr:row>44</xdr:row>
                    <xdr:rowOff>400050</xdr:rowOff>
                  </to>
                </anchor>
              </controlPr>
            </control>
          </mc:Choice>
        </mc:AlternateContent>
        <mc:AlternateContent xmlns:mc="http://schemas.openxmlformats.org/markup-compatibility/2006">
          <mc:Choice Requires="x14">
            <control shapeId="3826" r:id="rId129" name="Check Box 2802">
              <controlPr defaultSize="0" autoFill="0" autoLine="0" autoPict="0">
                <anchor moveWithCells="1">
                  <from>
                    <xdr:col>5</xdr:col>
                    <xdr:colOff>238125</xdr:colOff>
                    <xdr:row>50</xdr:row>
                    <xdr:rowOff>219075</xdr:rowOff>
                  </from>
                  <to>
                    <xdr:col>5</xdr:col>
                    <xdr:colOff>542925</xdr:colOff>
                    <xdr:row>50</xdr:row>
                    <xdr:rowOff>476250</xdr:rowOff>
                  </to>
                </anchor>
              </controlPr>
            </control>
          </mc:Choice>
        </mc:AlternateContent>
        <mc:AlternateContent xmlns:mc="http://schemas.openxmlformats.org/markup-compatibility/2006">
          <mc:Choice Requires="x14">
            <control shapeId="3827" r:id="rId130" name="Check Box 2803">
              <controlPr defaultSize="0" autoFill="0" autoLine="0" autoPict="0">
                <anchor moveWithCells="1">
                  <from>
                    <xdr:col>6</xdr:col>
                    <xdr:colOff>180975</xdr:colOff>
                    <xdr:row>50</xdr:row>
                    <xdr:rowOff>219075</xdr:rowOff>
                  </from>
                  <to>
                    <xdr:col>6</xdr:col>
                    <xdr:colOff>457200</xdr:colOff>
                    <xdr:row>50</xdr:row>
                    <xdr:rowOff>457200</xdr:rowOff>
                  </to>
                </anchor>
              </controlPr>
            </control>
          </mc:Choice>
        </mc:AlternateContent>
        <mc:AlternateContent xmlns:mc="http://schemas.openxmlformats.org/markup-compatibility/2006">
          <mc:Choice Requires="x14">
            <control shapeId="3828" r:id="rId131" name="Check Box 2804">
              <controlPr defaultSize="0" autoFill="0" autoLine="0" autoPict="0">
                <anchor moveWithCells="1">
                  <from>
                    <xdr:col>5</xdr:col>
                    <xdr:colOff>238125</xdr:colOff>
                    <xdr:row>46</xdr:row>
                    <xdr:rowOff>190500</xdr:rowOff>
                  </from>
                  <to>
                    <xdr:col>5</xdr:col>
                    <xdr:colOff>542925</xdr:colOff>
                    <xdr:row>46</xdr:row>
                    <xdr:rowOff>447675</xdr:rowOff>
                  </to>
                </anchor>
              </controlPr>
            </control>
          </mc:Choice>
        </mc:AlternateContent>
        <mc:AlternateContent xmlns:mc="http://schemas.openxmlformats.org/markup-compatibility/2006">
          <mc:Choice Requires="x14">
            <control shapeId="3829" r:id="rId132" name="Check Box 2805">
              <controlPr defaultSize="0" autoFill="0" autoLine="0" autoPict="0">
                <anchor moveWithCells="1">
                  <from>
                    <xdr:col>6</xdr:col>
                    <xdr:colOff>180975</xdr:colOff>
                    <xdr:row>46</xdr:row>
                    <xdr:rowOff>190500</xdr:rowOff>
                  </from>
                  <to>
                    <xdr:col>6</xdr:col>
                    <xdr:colOff>457200</xdr:colOff>
                    <xdr:row>46</xdr:row>
                    <xdr:rowOff>428625</xdr:rowOff>
                  </to>
                </anchor>
              </controlPr>
            </control>
          </mc:Choice>
        </mc:AlternateContent>
        <mc:AlternateContent xmlns:mc="http://schemas.openxmlformats.org/markup-compatibility/2006">
          <mc:Choice Requires="x14">
            <control shapeId="3830" r:id="rId133" name="Check Box 2806">
              <controlPr defaultSize="0" autoFill="0" autoLine="0" autoPict="0">
                <anchor moveWithCells="1">
                  <from>
                    <xdr:col>5</xdr:col>
                    <xdr:colOff>238125</xdr:colOff>
                    <xdr:row>47</xdr:row>
                    <xdr:rowOff>200025</xdr:rowOff>
                  </from>
                  <to>
                    <xdr:col>5</xdr:col>
                    <xdr:colOff>542925</xdr:colOff>
                    <xdr:row>47</xdr:row>
                    <xdr:rowOff>457200</xdr:rowOff>
                  </to>
                </anchor>
              </controlPr>
            </control>
          </mc:Choice>
        </mc:AlternateContent>
        <mc:AlternateContent xmlns:mc="http://schemas.openxmlformats.org/markup-compatibility/2006">
          <mc:Choice Requires="x14">
            <control shapeId="3831" r:id="rId134" name="Check Box 2807">
              <controlPr defaultSize="0" autoFill="0" autoLine="0" autoPict="0">
                <anchor moveWithCells="1">
                  <from>
                    <xdr:col>6</xdr:col>
                    <xdr:colOff>180975</xdr:colOff>
                    <xdr:row>47</xdr:row>
                    <xdr:rowOff>200025</xdr:rowOff>
                  </from>
                  <to>
                    <xdr:col>6</xdr:col>
                    <xdr:colOff>457200</xdr:colOff>
                    <xdr:row>47</xdr:row>
                    <xdr:rowOff>438150</xdr:rowOff>
                  </to>
                </anchor>
              </controlPr>
            </control>
          </mc:Choice>
        </mc:AlternateContent>
        <mc:AlternateContent xmlns:mc="http://schemas.openxmlformats.org/markup-compatibility/2006">
          <mc:Choice Requires="x14">
            <control shapeId="3832" r:id="rId135" name="Check Box 2808">
              <controlPr defaultSize="0" autoFill="0" autoLine="0" autoPict="0">
                <anchor moveWithCells="1">
                  <from>
                    <xdr:col>5</xdr:col>
                    <xdr:colOff>238125</xdr:colOff>
                    <xdr:row>48</xdr:row>
                    <xdr:rowOff>200025</xdr:rowOff>
                  </from>
                  <to>
                    <xdr:col>5</xdr:col>
                    <xdr:colOff>542925</xdr:colOff>
                    <xdr:row>48</xdr:row>
                    <xdr:rowOff>457200</xdr:rowOff>
                  </to>
                </anchor>
              </controlPr>
            </control>
          </mc:Choice>
        </mc:AlternateContent>
        <mc:AlternateContent xmlns:mc="http://schemas.openxmlformats.org/markup-compatibility/2006">
          <mc:Choice Requires="x14">
            <control shapeId="3833" r:id="rId136" name="Check Box 2809">
              <controlPr defaultSize="0" autoFill="0" autoLine="0" autoPict="0">
                <anchor moveWithCells="1">
                  <from>
                    <xdr:col>6</xdr:col>
                    <xdr:colOff>180975</xdr:colOff>
                    <xdr:row>48</xdr:row>
                    <xdr:rowOff>200025</xdr:rowOff>
                  </from>
                  <to>
                    <xdr:col>6</xdr:col>
                    <xdr:colOff>457200</xdr:colOff>
                    <xdr:row>48</xdr:row>
                    <xdr:rowOff>438150</xdr:rowOff>
                  </to>
                </anchor>
              </controlPr>
            </control>
          </mc:Choice>
        </mc:AlternateContent>
        <mc:AlternateContent xmlns:mc="http://schemas.openxmlformats.org/markup-compatibility/2006">
          <mc:Choice Requires="x14">
            <control shapeId="3834" r:id="rId137" name="Check Box 2810">
              <controlPr defaultSize="0" autoFill="0" autoLine="0" autoPict="0">
                <anchor moveWithCells="1">
                  <from>
                    <xdr:col>5</xdr:col>
                    <xdr:colOff>238125</xdr:colOff>
                    <xdr:row>49</xdr:row>
                    <xdr:rowOff>219075</xdr:rowOff>
                  </from>
                  <to>
                    <xdr:col>5</xdr:col>
                    <xdr:colOff>542925</xdr:colOff>
                    <xdr:row>49</xdr:row>
                    <xdr:rowOff>476250</xdr:rowOff>
                  </to>
                </anchor>
              </controlPr>
            </control>
          </mc:Choice>
        </mc:AlternateContent>
        <mc:AlternateContent xmlns:mc="http://schemas.openxmlformats.org/markup-compatibility/2006">
          <mc:Choice Requires="x14">
            <control shapeId="3835" r:id="rId138" name="Check Box 2811">
              <controlPr defaultSize="0" autoFill="0" autoLine="0" autoPict="0">
                <anchor moveWithCells="1">
                  <from>
                    <xdr:col>6</xdr:col>
                    <xdr:colOff>180975</xdr:colOff>
                    <xdr:row>49</xdr:row>
                    <xdr:rowOff>219075</xdr:rowOff>
                  </from>
                  <to>
                    <xdr:col>6</xdr:col>
                    <xdr:colOff>457200</xdr:colOff>
                    <xdr:row>49</xdr:row>
                    <xdr:rowOff>457200</xdr:rowOff>
                  </to>
                </anchor>
              </controlPr>
            </control>
          </mc:Choice>
        </mc:AlternateContent>
        <mc:AlternateContent xmlns:mc="http://schemas.openxmlformats.org/markup-compatibility/2006">
          <mc:Choice Requires="x14">
            <control shapeId="3836" r:id="rId139" name="Check Box 2812">
              <controlPr defaultSize="0" autoFill="0" autoLine="0" autoPict="0">
                <anchor moveWithCells="1">
                  <from>
                    <xdr:col>5</xdr:col>
                    <xdr:colOff>238125</xdr:colOff>
                    <xdr:row>26</xdr:row>
                    <xdr:rowOff>142875</xdr:rowOff>
                  </from>
                  <to>
                    <xdr:col>5</xdr:col>
                    <xdr:colOff>542925</xdr:colOff>
                    <xdr:row>26</xdr:row>
                    <xdr:rowOff>400050</xdr:rowOff>
                  </to>
                </anchor>
              </controlPr>
            </control>
          </mc:Choice>
        </mc:AlternateContent>
        <mc:AlternateContent xmlns:mc="http://schemas.openxmlformats.org/markup-compatibility/2006">
          <mc:Choice Requires="x14">
            <control shapeId="3837" r:id="rId140" name="Check Box 2813">
              <controlPr defaultSize="0" autoFill="0" autoLine="0" autoPict="0">
                <anchor moveWithCells="1">
                  <from>
                    <xdr:col>6</xdr:col>
                    <xdr:colOff>180975</xdr:colOff>
                    <xdr:row>26</xdr:row>
                    <xdr:rowOff>142875</xdr:rowOff>
                  </from>
                  <to>
                    <xdr:col>6</xdr:col>
                    <xdr:colOff>457200</xdr:colOff>
                    <xdr:row>26</xdr:row>
                    <xdr:rowOff>381000</xdr:rowOff>
                  </to>
                </anchor>
              </controlPr>
            </control>
          </mc:Choice>
        </mc:AlternateContent>
        <mc:AlternateContent xmlns:mc="http://schemas.openxmlformats.org/markup-compatibility/2006">
          <mc:Choice Requires="x14">
            <control shapeId="3838" r:id="rId141" name="Check Box 2814">
              <controlPr defaultSize="0" autoFill="0" autoLine="0" autoPict="0">
                <anchor moveWithCells="1">
                  <from>
                    <xdr:col>5</xdr:col>
                    <xdr:colOff>238125</xdr:colOff>
                    <xdr:row>24</xdr:row>
                    <xdr:rowOff>123825</xdr:rowOff>
                  </from>
                  <to>
                    <xdr:col>5</xdr:col>
                    <xdr:colOff>542925</xdr:colOff>
                    <xdr:row>24</xdr:row>
                    <xdr:rowOff>381000</xdr:rowOff>
                  </to>
                </anchor>
              </controlPr>
            </control>
          </mc:Choice>
        </mc:AlternateContent>
        <mc:AlternateContent xmlns:mc="http://schemas.openxmlformats.org/markup-compatibility/2006">
          <mc:Choice Requires="x14">
            <control shapeId="3839" r:id="rId142" name="Check Box 2815">
              <controlPr defaultSize="0" autoFill="0" autoLine="0" autoPict="0">
                <anchor moveWithCells="1">
                  <from>
                    <xdr:col>6</xdr:col>
                    <xdr:colOff>180975</xdr:colOff>
                    <xdr:row>24</xdr:row>
                    <xdr:rowOff>123825</xdr:rowOff>
                  </from>
                  <to>
                    <xdr:col>6</xdr:col>
                    <xdr:colOff>457200</xdr:colOff>
                    <xdr:row>24</xdr:row>
                    <xdr:rowOff>361950</xdr:rowOff>
                  </to>
                </anchor>
              </controlPr>
            </control>
          </mc:Choice>
        </mc:AlternateContent>
        <mc:AlternateContent xmlns:mc="http://schemas.openxmlformats.org/markup-compatibility/2006">
          <mc:Choice Requires="x14">
            <control shapeId="3840" r:id="rId143" name="Check Box 2816">
              <controlPr defaultSize="0" autoFill="0" autoLine="0" autoPict="0">
                <anchor moveWithCells="1">
                  <from>
                    <xdr:col>5</xdr:col>
                    <xdr:colOff>238125</xdr:colOff>
                    <xdr:row>25</xdr:row>
                    <xdr:rowOff>133350</xdr:rowOff>
                  </from>
                  <to>
                    <xdr:col>5</xdr:col>
                    <xdr:colOff>542925</xdr:colOff>
                    <xdr:row>25</xdr:row>
                    <xdr:rowOff>390525</xdr:rowOff>
                  </to>
                </anchor>
              </controlPr>
            </control>
          </mc:Choice>
        </mc:AlternateContent>
        <mc:AlternateContent xmlns:mc="http://schemas.openxmlformats.org/markup-compatibility/2006">
          <mc:Choice Requires="x14">
            <control shapeId="3841" r:id="rId144" name="Check Box 2817">
              <controlPr defaultSize="0" autoFill="0" autoLine="0" autoPict="0">
                <anchor moveWithCells="1">
                  <from>
                    <xdr:col>6</xdr:col>
                    <xdr:colOff>180975</xdr:colOff>
                    <xdr:row>25</xdr:row>
                    <xdr:rowOff>133350</xdr:rowOff>
                  </from>
                  <to>
                    <xdr:col>6</xdr:col>
                    <xdr:colOff>457200</xdr:colOff>
                    <xdr:row>25</xdr:row>
                    <xdr:rowOff>371475</xdr:rowOff>
                  </to>
                </anchor>
              </controlPr>
            </control>
          </mc:Choice>
        </mc:AlternateContent>
        <mc:AlternateContent xmlns:mc="http://schemas.openxmlformats.org/markup-compatibility/2006">
          <mc:Choice Requires="x14">
            <control shapeId="3842" r:id="rId145" name="Check Box 2818">
              <controlPr defaultSize="0" autoFill="0" autoLine="0" autoPict="0">
                <anchor moveWithCells="1">
                  <from>
                    <xdr:col>5</xdr:col>
                    <xdr:colOff>238125</xdr:colOff>
                    <xdr:row>42</xdr:row>
                    <xdr:rowOff>161925</xdr:rowOff>
                  </from>
                  <to>
                    <xdr:col>5</xdr:col>
                    <xdr:colOff>542925</xdr:colOff>
                    <xdr:row>42</xdr:row>
                    <xdr:rowOff>419100</xdr:rowOff>
                  </to>
                </anchor>
              </controlPr>
            </control>
          </mc:Choice>
        </mc:AlternateContent>
        <mc:AlternateContent xmlns:mc="http://schemas.openxmlformats.org/markup-compatibility/2006">
          <mc:Choice Requires="x14">
            <control shapeId="3843" r:id="rId146" name="Check Box 2819">
              <controlPr defaultSize="0" autoFill="0" autoLine="0" autoPict="0">
                <anchor moveWithCells="1">
                  <from>
                    <xdr:col>6</xdr:col>
                    <xdr:colOff>180975</xdr:colOff>
                    <xdr:row>42</xdr:row>
                    <xdr:rowOff>161925</xdr:rowOff>
                  </from>
                  <to>
                    <xdr:col>6</xdr:col>
                    <xdr:colOff>457200</xdr:colOff>
                    <xdr:row>42</xdr:row>
                    <xdr:rowOff>400050</xdr:rowOff>
                  </to>
                </anchor>
              </controlPr>
            </control>
          </mc:Choice>
        </mc:AlternateContent>
        <mc:AlternateContent xmlns:mc="http://schemas.openxmlformats.org/markup-compatibility/2006">
          <mc:Choice Requires="x14">
            <control shapeId="3844" r:id="rId147" name="Check Box 2820">
              <controlPr defaultSize="0" autoFill="0" autoLine="0" autoPict="0">
                <anchor moveWithCells="1">
                  <from>
                    <xdr:col>5</xdr:col>
                    <xdr:colOff>238125</xdr:colOff>
                    <xdr:row>38</xdr:row>
                    <xdr:rowOff>133350</xdr:rowOff>
                  </from>
                  <to>
                    <xdr:col>5</xdr:col>
                    <xdr:colOff>542925</xdr:colOff>
                    <xdr:row>38</xdr:row>
                    <xdr:rowOff>390525</xdr:rowOff>
                  </to>
                </anchor>
              </controlPr>
            </control>
          </mc:Choice>
        </mc:AlternateContent>
        <mc:AlternateContent xmlns:mc="http://schemas.openxmlformats.org/markup-compatibility/2006">
          <mc:Choice Requires="x14">
            <control shapeId="3845" r:id="rId148" name="Check Box 2821">
              <controlPr defaultSize="0" autoFill="0" autoLine="0" autoPict="0">
                <anchor moveWithCells="1">
                  <from>
                    <xdr:col>6</xdr:col>
                    <xdr:colOff>180975</xdr:colOff>
                    <xdr:row>38</xdr:row>
                    <xdr:rowOff>133350</xdr:rowOff>
                  </from>
                  <to>
                    <xdr:col>6</xdr:col>
                    <xdr:colOff>457200</xdr:colOff>
                    <xdr:row>38</xdr:row>
                    <xdr:rowOff>371475</xdr:rowOff>
                  </to>
                </anchor>
              </controlPr>
            </control>
          </mc:Choice>
        </mc:AlternateContent>
        <mc:AlternateContent xmlns:mc="http://schemas.openxmlformats.org/markup-compatibility/2006">
          <mc:Choice Requires="x14">
            <control shapeId="3848" r:id="rId149" name="Check Box 2824">
              <controlPr defaultSize="0" autoFill="0" autoLine="0" autoPict="0">
                <anchor moveWithCells="1">
                  <from>
                    <xdr:col>5</xdr:col>
                    <xdr:colOff>238125</xdr:colOff>
                    <xdr:row>37</xdr:row>
                    <xdr:rowOff>133350</xdr:rowOff>
                  </from>
                  <to>
                    <xdr:col>5</xdr:col>
                    <xdr:colOff>542925</xdr:colOff>
                    <xdr:row>37</xdr:row>
                    <xdr:rowOff>390525</xdr:rowOff>
                  </to>
                </anchor>
              </controlPr>
            </control>
          </mc:Choice>
        </mc:AlternateContent>
        <mc:AlternateContent xmlns:mc="http://schemas.openxmlformats.org/markup-compatibility/2006">
          <mc:Choice Requires="x14">
            <control shapeId="3849" r:id="rId150" name="Check Box 2825">
              <controlPr defaultSize="0" autoFill="0" autoLine="0" autoPict="0">
                <anchor moveWithCells="1">
                  <from>
                    <xdr:col>6</xdr:col>
                    <xdr:colOff>180975</xdr:colOff>
                    <xdr:row>37</xdr:row>
                    <xdr:rowOff>133350</xdr:rowOff>
                  </from>
                  <to>
                    <xdr:col>6</xdr:col>
                    <xdr:colOff>457200</xdr:colOff>
                    <xdr:row>37</xdr:row>
                    <xdr:rowOff>371475</xdr:rowOff>
                  </to>
                </anchor>
              </controlPr>
            </control>
          </mc:Choice>
        </mc:AlternateContent>
        <mc:AlternateContent xmlns:mc="http://schemas.openxmlformats.org/markup-compatibility/2006">
          <mc:Choice Requires="x14">
            <control shapeId="3850" r:id="rId151" name="Check Box 2826">
              <controlPr defaultSize="0" autoFill="0" autoLine="0" autoPict="0">
                <anchor moveWithCells="1">
                  <from>
                    <xdr:col>5</xdr:col>
                    <xdr:colOff>238125</xdr:colOff>
                    <xdr:row>39</xdr:row>
                    <xdr:rowOff>142875</xdr:rowOff>
                  </from>
                  <to>
                    <xdr:col>5</xdr:col>
                    <xdr:colOff>542925</xdr:colOff>
                    <xdr:row>39</xdr:row>
                    <xdr:rowOff>400050</xdr:rowOff>
                  </to>
                </anchor>
              </controlPr>
            </control>
          </mc:Choice>
        </mc:AlternateContent>
        <mc:AlternateContent xmlns:mc="http://schemas.openxmlformats.org/markup-compatibility/2006">
          <mc:Choice Requires="x14">
            <control shapeId="3851" r:id="rId152" name="Check Box 2827">
              <controlPr defaultSize="0" autoFill="0" autoLine="0" autoPict="0">
                <anchor moveWithCells="1">
                  <from>
                    <xdr:col>6</xdr:col>
                    <xdr:colOff>180975</xdr:colOff>
                    <xdr:row>39</xdr:row>
                    <xdr:rowOff>142875</xdr:rowOff>
                  </from>
                  <to>
                    <xdr:col>6</xdr:col>
                    <xdr:colOff>457200</xdr:colOff>
                    <xdr:row>39</xdr:row>
                    <xdr:rowOff>381000</xdr:rowOff>
                  </to>
                </anchor>
              </controlPr>
            </control>
          </mc:Choice>
        </mc:AlternateContent>
        <mc:AlternateContent xmlns:mc="http://schemas.openxmlformats.org/markup-compatibility/2006">
          <mc:Choice Requires="x14">
            <control shapeId="3870" r:id="rId153" name="Check Box 2846">
              <controlPr defaultSize="0" autoFill="0" autoLine="0" autoPict="0">
                <anchor moveWithCells="1">
                  <from>
                    <xdr:col>5</xdr:col>
                    <xdr:colOff>238125</xdr:colOff>
                    <xdr:row>41</xdr:row>
                    <xdr:rowOff>257175</xdr:rowOff>
                  </from>
                  <to>
                    <xdr:col>5</xdr:col>
                    <xdr:colOff>542925</xdr:colOff>
                    <xdr:row>41</xdr:row>
                    <xdr:rowOff>514350</xdr:rowOff>
                  </to>
                </anchor>
              </controlPr>
            </control>
          </mc:Choice>
        </mc:AlternateContent>
        <mc:AlternateContent xmlns:mc="http://schemas.openxmlformats.org/markup-compatibility/2006">
          <mc:Choice Requires="x14">
            <control shapeId="3871" r:id="rId154" name="Check Box 2847">
              <controlPr defaultSize="0" autoFill="0" autoLine="0" autoPict="0">
                <anchor moveWithCells="1">
                  <from>
                    <xdr:col>6</xdr:col>
                    <xdr:colOff>180975</xdr:colOff>
                    <xdr:row>41</xdr:row>
                    <xdr:rowOff>295275</xdr:rowOff>
                  </from>
                  <to>
                    <xdr:col>6</xdr:col>
                    <xdr:colOff>457200</xdr:colOff>
                    <xdr:row>41</xdr:row>
                    <xdr:rowOff>533400</xdr:rowOff>
                  </to>
                </anchor>
              </controlPr>
            </control>
          </mc:Choice>
        </mc:AlternateContent>
        <mc:AlternateContent xmlns:mc="http://schemas.openxmlformats.org/markup-compatibility/2006">
          <mc:Choice Requires="x14">
            <control shapeId="3911" r:id="rId155" name="Check Box 2887">
              <controlPr defaultSize="0" autoFill="0" autoLine="0" autoPict="0">
                <anchor moveWithCells="1">
                  <from>
                    <xdr:col>5</xdr:col>
                    <xdr:colOff>238125</xdr:colOff>
                    <xdr:row>12</xdr:row>
                    <xdr:rowOff>57150</xdr:rowOff>
                  </from>
                  <to>
                    <xdr:col>5</xdr:col>
                    <xdr:colOff>542925</xdr:colOff>
                    <xdr:row>12</xdr:row>
                    <xdr:rowOff>314325</xdr:rowOff>
                  </to>
                </anchor>
              </controlPr>
            </control>
          </mc:Choice>
        </mc:AlternateContent>
        <mc:AlternateContent xmlns:mc="http://schemas.openxmlformats.org/markup-compatibility/2006">
          <mc:Choice Requires="x14">
            <control shapeId="3912" r:id="rId156" name="Check Box 2888">
              <controlPr defaultSize="0" autoFill="0" autoLine="0" autoPict="0">
                <anchor moveWithCells="1">
                  <from>
                    <xdr:col>6</xdr:col>
                    <xdr:colOff>180975</xdr:colOff>
                    <xdr:row>12</xdr:row>
                    <xdr:rowOff>57150</xdr:rowOff>
                  </from>
                  <to>
                    <xdr:col>6</xdr:col>
                    <xdr:colOff>457200</xdr:colOff>
                    <xdr:row>12</xdr:row>
                    <xdr:rowOff>295275</xdr:rowOff>
                  </to>
                </anchor>
              </controlPr>
            </control>
          </mc:Choice>
        </mc:AlternateContent>
        <mc:AlternateContent xmlns:mc="http://schemas.openxmlformats.org/markup-compatibility/2006">
          <mc:Choice Requires="x14">
            <control shapeId="3914" r:id="rId157" name="Check Box 2890">
              <controlPr defaultSize="0" autoFill="0" autoLine="0" autoPict="0">
                <anchor moveWithCells="1">
                  <from>
                    <xdr:col>5</xdr:col>
                    <xdr:colOff>238125</xdr:colOff>
                    <xdr:row>40</xdr:row>
                    <xdr:rowOff>247650</xdr:rowOff>
                  </from>
                  <to>
                    <xdr:col>5</xdr:col>
                    <xdr:colOff>542925</xdr:colOff>
                    <xdr:row>40</xdr:row>
                    <xdr:rowOff>504825</xdr:rowOff>
                  </to>
                </anchor>
              </controlPr>
            </control>
          </mc:Choice>
        </mc:AlternateContent>
        <mc:AlternateContent xmlns:mc="http://schemas.openxmlformats.org/markup-compatibility/2006">
          <mc:Choice Requires="x14">
            <control shapeId="3915" r:id="rId158" name="Check Box 2891">
              <controlPr defaultSize="0" autoFill="0" autoLine="0" autoPict="0">
                <anchor moveWithCells="1">
                  <from>
                    <xdr:col>6</xdr:col>
                    <xdr:colOff>180975</xdr:colOff>
                    <xdr:row>40</xdr:row>
                    <xdr:rowOff>285750</xdr:rowOff>
                  </from>
                  <to>
                    <xdr:col>6</xdr:col>
                    <xdr:colOff>457200</xdr:colOff>
                    <xdr:row>40</xdr:row>
                    <xdr:rowOff>523875</xdr:rowOff>
                  </to>
                </anchor>
              </controlPr>
            </control>
          </mc:Choice>
        </mc:AlternateContent>
        <mc:AlternateContent xmlns:mc="http://schemas.openxmlformats.org/markup-compatibility/2006">
          <mc:Choice Requires="x14">
            <control shapeId="3919" r:id="rId159" name="Check Box 2895">
              <controlPr defaultSize="0" autoFill="0" autoLine="0" autoPict="0">
                <anchor moveWithCells="1">
                  <from>
                    <xdr:col>5</xdr:col>
                    <xdr:colOff>228600</xdr:colOff>
                    <xdr:row>101</xdr:row>
                    <xdr:rowOff>123825</xdr:rowOff>
                  </from>
                  <to>
                    <xdr:col>5</xdr:col>
                    <xdr:colOff>533400</xdr:colOff>
                    <xdr:row>101</xdr:row>
                    <xdr:rowOff>381000</xdr:rowOff>
                  </to>
                </anchor>
              </controlPr>
            </control>
          </mc:Choice>
        </mc:AlternateContent>
        <mc:AlternateContent xmlns:mc="http://schemas.openxmlformats.org/markup-compatibility/2006">
          <mc:Choice Requires="x14">
            <control shapeId="3920" r:id="rId160" name="Check Box 2896">
              <controlPr defaultSize="0" autoFill="0" autoLine="0" autoPict="0">
                <anchor moveWithCells="1">
                  <from>
                    <xdr:col>6</xdr:col>
                    <xdr:colOff>171450</xdr:colOff>
                    <xdr:row>101</xdr:row>
                    <xdr:rowOff>133350</xdr:rowOff>
                  </from>
                  <to>
                    <xdr:col>6</xdr:col>
                    <xdr:colOff>447675</xdr:colOff>
                    <xdr:row>101</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selection activeCell="C7" sqref="C7"/>
    </sheetView>
  </sheetViews>
  <sheetFormatPr baseColWidth="10" defaultRowHeight="11.25" x14ac:dyDescent="0.15"/>
  <cols>
    <col min="1" max="1" width="11" style="6"/>
    <col min="2" max="2" width="29.75" style="5" customWidth="1"/>
    <col min="3" max="3" width="19.25" style="5" customWidth="1"/>
    <col min="4" max="4" width="25.25" style="5" customWidth="1"/>
    <col min="5" max="5" width="19.25" style="5" customWidth="1"/>
    <col min="6" max="6" width="11" style="5"/>
    <col min="7" max="16384" width="11" style="6"/>
  </cols>
  <sheetData>
    <row r="1" spans="1:6" s="4" customFormat="1" ht="39" customHeight="1" x14ac:dyDescent="0.2">
      <c r="A1" s="7"/>
      <c r="B1" s="2" t="s">
        <v>19</v>
      </c>
      <c r="C1" s="2" t="s">
        <v>20</v>
      </c>
      <c r="D1" s="2" t="s">
        <v>24</v>
      </c>
      <c r="E1" s="2" t="s">
        <v>25</v>
      </c>
      <c r="F1" s="3"/>
    </row>
    <row r="2" spans="1:6" s="4" customFormat="1" ht="39" customHeight="1" x14ac:dyDescent="0.2">
      <c r="A2" s="7">
        <v>1</v>
      </c>
      <c r="B2" s="2" t="s">
        <v>21</v>
      </c>
      <c r="C2" s="2"/>
      <c r="D2" s="2" t="str">
        <f>+B2</f>
        <v>Niveau 1
(E ≤ 100 F/L)</v>
      </c>
      <c r="E2" s="2">
        <v>1</v>
      </c>
      <c r="F2" s="3"/>
    </row>
    <row r="3" spans="1:6" s="4" customFormat="1" ht="39" customHeight="1" x14ac:dyDescent="0.2">
      <c r="A3" s="7">
        <f t="shared" ref="A3:A4" si="0">1+A2</f>
        <v>2</v>
      </c>
      <c r="B3" s="2" t="s">
        <v>22</v>
      </c>
      <c r="C3" s="2"/>
      <c r="D3" s="2" t="str">
        <f>+B3</f>
        <v>Niv. 2 
(100 ≤ E ≤ 6 000 F/L)</v>
      </c>
      <c r="E3" s="2">
        <v>2</v>
      </c>
      <c r="F3" s="3"/>
    </row>
    <row r="4" spans="1:6" s="4" customFormat="1" ht="39" customHeight="1" x14ac:dyDescent="0.2">
      <c r="A4" s="7">
        <f t="shared" si="0"/>
        <v>3</v>
      </c>
      <c r="B4" s="2" t="s">
        <v>23</v>
      </c>
      <c r="C4" s="2"/>
      <c r="D4" s="2" t="str">
        <f>+B4</f>
        <v>Niv. 3 
(6 000 ≤ E ≤ 25 000 F/L)</v>
      </c>
      <c r="E4" s="2">
        <v>3</v>
      </c>
      <c r="F4" s="3"/>
    </row>
    <row r="5" spans="1:6" x14ac:dyDescent="0.15">
      <c r="A5" s="4"/>
    </row>
    <row r="6" spans="1:6" x14ac:dyDescent="0.15">
      <c r="A6" s="4"/>
    </row>
    <row r="7" spans="1:6" x14ac:dyDescent="0.15">
      <c r="A7" s="4"/>
    </row>
    <row r="8" spans="1:6" x14ac:dyDescent="0.15">
      <c r="A8" s="4"/>
    </row>
    <row r="9" spans="1:6" x14ac:dyDescent="0.15">
      <c r="A9" s="4"/>
    </row>
    <row r="10" spans="1:6" x14ac:dyDescent="0.15">
      <c r="A10" s="4"/>
    </row>
    <row r="11" spans="1:6" x14ac:dyDescent="0.15">
      <c r="A11" s="4"/>
    </row>
    <row r="12" spans="1:6" x14ac:dyDescent="0.15">
      <c r="A12" s="4"/>
    </row>
    <row r="13" spans="1:6" x14ac:dyDescent="0.15">
      <c r="A13" s="4"/>
    </row>
    <row r="14" spans="1:6" x14ac:dyDescent="0.15">
      <c r="A14" s="4"/>
    </row>
    <row r="15" spans="1:6" x14ac:dyDescent="0.15">
      <c r="A15" s="4"/>
    </row>
    <row r="16" spans="1:6" x14ac:dyDescent="0.15">
      <c r="A16" s="4"/>
    </row>
    <row r="17" spans="1:1" x14ac:dyDescent="0.15">
      <c r="A17" s="4"/>
    </row>
    <row r="18" spans="1:1" x14ac:dyDescent="0.15">
      <c r="A18" s="4"/>
    </row>
    <row r="19" spans="1:1" x14ac:dyDescent="0.15">
      <c r="A19" s="4"/>
    </row>
    <row r="20" spans="1:1" x14ac:dyDescent="0.15">
      <c r="A20" s="4"/>
    </row>
    <row r="21" spans="1:1" x14ac:dyDescent="0.15">
      <c r="A21" s="4"/>
    </row>
    <row r="22" spans="1:1" x14ac:dyDescent="0.15">
      <c r="A22" s="4"/>
    </row>
    <row r="23" spans="1:1" x14ac:dyDescent="0.15">
      <c r="A23" s="4"/>
    </row>
    <row r="24" spans="1:1" x14ac:dyDescent="0.15">
      <c r="A24" s="4"/>
    </row>
    <row r="25" spans="1:1" x14ac:dyDescent="0.15">
      <c r="A25" s="4"/>
    </row>
    <row r="26" spans="1:1" x14ac:dyDescent="0.15">
      <c r="A26" s="4"/>
    </row>
    <row r="27" spans="1:1" x14ac:dyDescent="0.15">
      <c r="A27" s="4"/>
    </row>
    <row r="28" spans="1:1" x14ac:dyDescent="0.15">
      <c r="A28" s="4"/>
    </row>
    <row r="29" spans="1:1" x14ac:dyDescent="0.15">
      <c r="A29" s="4"/>
    </row>
    <row r="30" spans="1:1" x14ac:dyDescent="0.15">
      <c r="A30" s="4"/>
    </row>
    <row r="31" spans="1:1" x14ac:dyDescent="0.15">
      <c r="A31" s="4"/>
    </row>
    <row r="32" spans="1:1" x14ac:dyDescent="0.15">
      <c r="A32" s="4"/>
    </row>
    <row r="33" spans="1:1" x14ac:dyDescent="0.15">
      <c r="A33" s="4"/>
    </row>
    <row r="34" spans="1:1" x14ac:dyDescent="0.15">
      <c r="A34" s="4"/>
    </row>
    <row r="35" spans="1:1" x14ac:dyDescent="0.15">
      <c r="A35" s="4"/>
    </row>
    <row r="36" spans="1:1" x14ac:dyDescent="0.15">
      <c r="A36" s="4"/>
    </row>
    <row r="37" spans="1:1" x14ac:dyDescent="0.15">
      <c r="A37" s="4"/>
    </row>
    <row r="38" spans="1:1" x14ac:dyDescent="0.15">
      <c r="A38" s="4"/>
    </row>
    <row r="39" spans="1:1" x14ac:dyDescent="0.15">
      <c r="A39" s="4"/>
    </row>
    <row r="40" spans="1:1" x14ac:dyDescent="0.15">
      <c r="A40" s="4"/>
    </row>
    <row r="41" spans="1:1" x14ac:dyDescent="0.15">
      <c r="A41" s="4"/>
    </row>
    <row r="42" spans="1:1" x14ac:dyDescent="0.15">
      <c r="A42" s="4"/>
    </row>
    <row r="43" spans="1:1" x14ac:dyDescent="0.15">
      <c r="A43" s="4"/>
    </row>
    <row r="44" spans="1:1" x14ac:dyDescent="0.15">
      <c r="A44" s="4"/>
    </row>
    <row r="45" spans="1:1" x14ac:dyDescent="0.15">
      <c r="A45" s="4"/>
    </row>
    <row r="46" spans="1:1" x14ac:dyDescent="0.15">
      <c r="A46" s="4"/>
    </row>
    <row r="47" spans="1:1" x14ac:dyDescent="0.15">
      <c r="A47" s="4"/>
    </row>
    <row r="48" spans="1:1"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row r="55" spans="1:1" x14ac:dyDescent="0.15">
      <c r="A55" s="4"/>
    </row>
    <row r="56" spans="1:1" x14ac:dyDescent="0.15">
      <c r="A56" s="4"/>
    </row>
    <row r="57" spans="1:1" x14ac:dyDescent="0.15">
      <c r="A57" s="4"/>
    </row>
    <row r="58" spans="1:1" x14ac:dyDescent="0.15">
      <c r="A58" s="4"/>
    </row>
    <row r="59" spans="1:1" x14ac:dyDescent="0.15">
      <c r="A59" s="4"/>
    </row>
    <row r="60" spans="1:1" x14ac:dyDescent="0.15">
      <c r="A60" s="4"/>
    </row>
    <row r="61" spans="1:1" x14ac:dyDescent="0.15">
      <c r="A61" s="4"/>
    </row>
    <row r="62" spans="1:1" x14ac:dyDescent="0.15">
      <c r="A62" s="4"/>
    </row>
  </sheetData>
  <pageMargins left="0.21" right="0.2" top="0.72" bottom="0.44" header="0.2" footer="0.1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Grille</vt:lpstr>
      <vt:lpstr>Niveaux d'empoussièrement</vt:lpstr>
      <vt:lpstr>Grille!Impression_des_titres</vt:lpstr>
      <vt:lpstr>niveau</vt:lpstr>
      <vt:lpstr>Grille!Zone_d_impression</vt:lpstr>
    </vt:vector>
  </TitlesOfParts>
  <Company>CNAV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Fabrice Leray</dc:creator>
  <cp:keywords>Amiante confinement retrait interventions matériaux appareils fibres travaux terrains amiantifères obligations réglementaires propriétaires immeubles bâtis</cp:keywords>
  <cp:lastModifiedBy>F3268</cp:lastModifiedBy>
  <cp:lastPrinted>2017-09-29T08:42:31Z</cp:lastPrinted>
  <dcterms:created xsi:type="dcterms:W3CDTF">2012-10-25T14:47:25Z</dcterms:created>
  <dcterms:modified xsi:type="dcterms:W3CDTF">2017-10-04T10:00:25Z</dcterms:modified>
</cp:coreProperties>
</file>